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P:\AMAFCA\2013 Calabacillas West Branch D&amp;SWQMP\HEC-RAS\"/>
    </mc:Choice>
  </mc:AlternateContent>
  <bookViews>
    <workbookView xWindow="0" yWindow="0" windowWidth="25200" windowHeight="11385"/>
  </bookViews>
  <sheets>
    <sheet name="BFs" sheetId="1" r:id="rId1"/>
    <sheet name="Summary" sheetId="13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3" l="1"/>
  <c r="B14" i="13"/>
  <c r="B13" i="13"/>
  <c r="B12" i="13"/>
  <c r="B11" i="13"/>
  <c r="B10" i="13"/>
  <c r="B9" i="13"/>
  <c r="B8" i="13"/>
  <c r="B7" i="13"/>
  <c r="B6" i="13"/>
  <c r="B5" i="13"/>
  <c r="M8" i="13" l="1"/>
  <c r="J8" i="13"/>
  <c r="N8" i="13"/>
  <c r="I8" i="13"/>
  <c r="K8" i="13"/>
  <c r="L8" i="13"/>
  <c r="I9" i="13"/>
  <c r="L9" i="13"/>
  <c r="J9" i="13"/>
  <c r="K9" i="13"/>
  <c r="M9" i="13"/>
  <c r="N9" i="13"/>
  <c r="I10" i="13"/>
  <c r="N10" i="13"/>
  <c r="J10" i="13"/>
  <c r="K10" i="13"/>
  <c r="L10" i="13"/>
  <c r="M10" i="13"/>
  <c r="K11" i="13"/>
  <c r="M11" i="13"/>
  <c r="L11" i="13"/>
  <c r="N11" i="13"/>
  <c r="I11" i="13"/>
  <c r="J11" i="13"/>
  <c r="M12" i="13"/>
  <c r="N12" i="13"/>
  <c r="I12" i="13"/>
  <c r="J12" i="13"/>
  <c r="K12" i="13"/>
  <c r="L12" i="13"/>
  <c r="N5" i="13"/>
  <c r="K5" i="13"/>
  <c r="I5" i="13"/>
  <c r="M5" i="13"/>
  <c r="J5" i="13"/>
  <c r="L5" i="13"/>
  <c r="I6" i="13"/>
  <c r="K6" i="13"/>
  <c r="J6" i="13"/>
  <c r="N6" i="13"/>
  <c r="L6" i="13"/>
  <c r="M6" i="13"/>
  <c r="I14" i="13"/>
  <c r="K14" i="13"/>
  <c r="J14" i="13"/>
  <c r="M14" i="13"/>
  <c r="L14" i="13"/>
  <c r="N14" i="13"/>
  <c r="K13" i="13"/>
  <c r="I13" i="13"/>
  <c r="L13" i="13"/>
  <c r="J13" i="13"/>
  <c r="M13" i="13"/>
  <c r="N13" i="13"/>
  <c r="K7" i="13"/>
  <c r="L7" i="13"/>
  <c r="M7" i="13"/>
  <c r="N7" i="13"/>
  <c r="I7" i="13"/>
  <c r="J7" i="13"/>
  <c r="K15" i="13"/>
  <c r="L15" i="13"/>
  <c r="M15" i="13"/>
  <c r="N15" i="13"/>
  <c r="I15" i="13"/>
  <c r="J15" i="13"/>
</calcChain>
</file>

<file path=xl/sharedStrings.xml><?xml version="1.0" encoding="utf-8"?>
<sst xmlns="http://schemas.openxmlformats.org/spreadsheetml/2006/main" count="26" uniqueCount="14">
  <si>
    <t>Recurrence</t>
  </si>
  <si>
    <t>Interval</t>
  </si>
  <si>
    <t>2 YR</t>
  </si>
  <si>
    <t>5 YR</t>
  </si>
  <si>
    <t>10 YR</t>
  </si>
  <si>
    <t>25 YR</t>
  </si>
  <si>
    <t>50 YR</t>
  </si>
  <si>
    <t>100 YR</t>
  </si>
  <si>
    <t>Sub-reach</t>
  </si>
  <si>
    <t>River Station (ft)</t>
  </si>
  <si>
    <t>Sub-Reach</t>
  </si>
  <si>
    <t>DCM 1 - Bulked Peak Flows (cfs)</t>
  </si>
  <si>
    <t xml:space="preserve">Bulking Factors Calculated in 'LEE Calculations_DCM1.xlsm' </t>
  </si>
  <si>
    <t>DCM 1 - Unbulked Peak Flows (cfs)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</si>
</sst>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AFCA/Calabacillas%20West%20Branch%20D&amp;SWQMP/HEC-RAS/HEC-RAS_Inputs_Outpu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Tables"/>
      <sheetName val="Hydro Input"/>
      <sheetName val="DCM1 HMS"/>
      <sheetName val="DCM1 RAS"/>
      <sheetName val="DCM1 Reach Avg Hyd"/>
      <sheetName val="DCM1 MUSLE"/>
      <sheetName val="DCM1 MPM-Woo"/>
      <sheetName val="DCM1 Yields"/>
      <sheetName val="DCM1 Bank Retreat"/>
      <sheetName val="DCM1 LEE"/>
      <sheetName val="DCM1 Bulking Factors"/>
    </sheetNames>
    <sheetDataSet>
      <sheetData sheetId="0" refreshError="1">
        <row r="4">
          <cell r="B4">
            <v>0</v>
          </cell>
          <cell r="D4">
            <v>47789.72</v>
          </cell>
        </row>
        <row r="5">
          <cell r="B5">
            <v>1</v>
          </cell>
          <cell r="D5">
            <v>35867.14</v>
          </cell>
        </row>
        <row r="6">
          <cell r="B6">
            <v>2</v>
          </cell>
          <cell r="D6">
            <v>29468.52</v>
          </cell>
        </row>
        <row r="7">
          <cell r="B7">
            <v>3</v>
          </cell>
          <cell r="D7">
            <v>23305.7</v>
          </cell>
        </row>
        <row r="8">
          <cell r="B8">
            <v>4</v>
          </cell>
          <cell r="D8">
            <v>19072.78</v>
          </cell>
        </row>
        <row r="9">
          <cell r="B9">
            <v>5</v>
          </cell>
          <cell r="D9">
            <v>15360.13</v>
          </cell>
        </row>
        <row r="10">
          <cell r="B10">
            <v>6</v>
          </cell>
          <cell r="D10">
            <v>11102.16</v>
          </cell>
        </row>
        <row r="11">
          <cell r="B11">
            <v>7</v>
          </cell>
          <cell r="D11">
            <v>6533.1689999999999</v>
          </cell>
        </row>
        <row r="12">
          <cell r="B12">
            <v>8</v>
          </cell>
          <cell r="D12">
            <v>3600.6640000000002</v>
          </cell>
        </row>
        <row r="13">
          <cell r="B13">
            <v>9</v>
          </cell>
          <cell r="D13">
            <v>1099.06</v>
          </cell>
        </row>
      </sheetData>
      <sheetData sheetId="1" refreshError="1">
        <row r="5">
          <cell r="A5">
            <v>47789.72</v>
          </cell>
        </row>
        <row r="6">
          <cell r="A6">
            <v>39837.879999999997</v>
          </cell>
        </row>
        <row r="7">
          <cell r="A7">
            <v>35867.14</v>
          </cell>
        </row>
        <row r="8">
          <cell r="A8">
            <v>29468.52</v>
          </cell>
        </row>
        <row r="9">
          <cell r="A9">
            <v>23305.7</v>
          </cell>
        </row>
        <row r="10">
          <cell r="A10">
            <v>15360.13</v>
          </cell>
        </row>
        <row r="11">
          <cell r="A11">
            <v>11102.16</v>
          </cell>
        </row>
        <row r="12">
          <cell r="A12">
            <v>6533.1689999999999</v>
          </cell>
        </row>
        <row r="13">
          <cell r="A13">
            <v>5047.1750000000002</v>
          </cell>
        </row>
        <row r="14">
          <cell r="A14">
            <v>3600.6640000000002</v>
          </cell>
        </row>
        <row r="15">
          <cell r="A15">
            <v>1099.06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0"/>
  <sheetViews>
    <sheetView tabSelected="1" workbookViewId="0">
      <selection activeCell="H5" sqref="H5:H10"/>
    </sheetView>
  </sheetViews>
  <sheetFormatPr defaultRowHeight="15" x14ac:dyDescent="0.25"/>
  <cols>
    <col min="1" max="1" width="11" customWidth="1"/>
  </cols>
  <sheetData>
    <row r="1" spans="1:11" x14ac:dyDescent="0.25">
      <c r="A1" t="s">
        <v>12</v>
      </c>
    </row>
    <row r="3" spans="1:11" x14ac:dyDescent="0.25">
      <c r="A3" s="2" t="s">
        <v>0</v>
      </c>
      <c r="B3" s="7" t="s">
        <v>8</v>
      </c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3" t="s">
        <v>1</v>
      </c>
      <c r="B4" s="4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</row>
    <row r="5" spans="1:11" x14ac:dyDescent="0.25">
      <c r="A5" s="1" t="s">
        <v>2</v>
      </c>
      <c r="B5" s="5">
        <v>1.0181227220552986</v>
      </c>
      <c r="C5" s="5">
        <v>1.0316081754399944</v>
      </c>
      <c r="D5" s="5">
        <v>1.0603125246629026</v>
      </c>
      <c r="E5" s="5">
        <v>1.1106168578224764</v>
      </c>
      <c r="F5" s="5">
        <v>1.0769277619823343</v>
      </c>
      <c r="G5" s="5">
        <v>1.0601232989894285</v>
      </c>
      <c r="H5" s="5">
        <v>1.0472520009294832</v>
      </c>
      <c r="I5" s="5">
        <v>1.0688925714433104</v>
      </c>
      <c r="J5" s="5">
        <v>1.0749074092986051</v>
      </c>
      <c r="K5" s="5">
        <v>1.0805531705913345</v>
      </c>
    </row>
    <row r="6" spans="1:11" x14ac:dyDescent="0.25">
      <c r="A6" s="1" t="s">
        <v>3</v>
      </c>
      <c r="B6" s="5">
        <v>1.0239673967928906</v>
      </c>
      <c r="C6" s="5">
        <v>1.0398428105497464</v>
      </c>
      <c r="D6" s="5">
        <v>1.0834114442593994</v>
      </c>
      <c r="E6" s="5">
        <v>1.1358880826125599</v>
      </c>
      <c r="F6" s="5">
        <v>1.0955471798065339</v>
      </c>
      <c r="G6" s="5">
        <v>1.0738421256792401</v>
      </c>
      <c r="H6" s="5">
        <v>1.065749479843759</v>
      </c>
      <c r="I6" s="5">
        <v>1.0936948342734667</v>
      </c>
      <c r="J6" s="5">
        <v>1.094404451443544</v>
      </c>
      <c r="K6" s="5">
        <v>1.0979392489340118</v>
      </c>
    </row>
    <row r="7" spans="1:11" x14ac:dyDescent="0.25">
      <c r="A7" s="1" t="s">
        <v>4</v>
      </c>
      <c r="B7" s="5">
        <v>1.0274243102571179</v>
      </c>
      <c r="C7" s="5">
        <v>1.0462121830847264</v>
      </c>
      <c r="D7" s="5">
        <v>1.0992321591091112</v>
      </c>
      <c r="E7" s="5">
        <v>1.1770972035104517</v>
      </c>
      <c r="F7" s="5">
        <v>1.1079857625118499</v>
      </c>
      <c r="G7" s="5">
        <v>1.0835212201212026</v>
      </c>
      <c r="H7" s="5">
        <v>1.0805311039439851</v>
      </c>
      <c r="I7" s="5">
        <v>1.1063974315547385</v>
      </c>
      <c r="J7" s="5">
        <v>1.1078197113136379</v>
      </c>
      <c r="K7" s="5">
        <v>1.1106888069102019</v>
      </c>
    </row>
    <row r="8" spans="1:11" x14ac:dyDescent="0.25">
      <c r="A8" s="1" t="s">
        <v>5</v>
      </c>
      <c r="B8" s="5">
        <v>1.0300983196124429</v>
      </c>
      <c r="C8" s="5">
        <v>1.0546023254106081</v>
      </c>
      <c r="D8" s="5">
        <v>1.1110952876538693</v>
      </c>
      <c r="E8" s="5">
        <v>1.1883137574444773</v>
      </c>
      <c r="F8" s="5">
        <v>1.1278914823935107</v>
      </c>
      <c r="G8" s="5">
        <v>1.0952058108752278</v>
      </c>
      <c r="H8" s="5">
        <v>1.0944273422753974</v>
      </c>
      <c r="I8" s="5">
        <v>1.1239389528314672</v>
      </c>
      <c r="J8" s="5">
        <v>1.1097658328580717</v>
      </c>
      <c r="K8" s="5">
        <v>1.127135455203635</v>
      </c>
    </row>
    <row r="9" spans="1:11" x14ac:dyDescent="0.25">
      <c r="A9" s="1" t="s">
        <v>6</v>
      </c>
      <c r="B9" s="5">
        <v>1.0327228780812043</v>
      </c>
      <c r="C9" s="5">
        <v>1.0607411457099387</v>
      </c>
      <c r="D9" s="5">
        <v>1.1224370136649735</v>
      </c>
      <c r="E9" s="5">
        <v>1.2068431122115906</v>
      </c>
      <c r="F9" s="5">
        <v>1.142406255155114</v>
      </c>
      <c r="G9" s="5">
        <v>1.1091278169952961</v>
      </c>
      <c r="H9" s="5">
        <v>1.104239689605514</v>
      </c>
      <c r="I9" s="5">
        <v>1.1404127571443372</v>
      </c>
      <c r="J9" s="5">
        <v>1.1171299134741155</v>
      </c>
      <c r="K9" s="5">
        <v>1.1385423060154718</v>
      </c>
    </row>
    <row r="10" spans="1:11" x14ac:dyDescent="0.25">
      <c r="A10" s="1" t="s">
        <v>7</v>
      </c>
      <c r="B10" s="5">
        <v>1.0361812888206192</v>
      </c>
      <c r="C10" s="5">
        <v>1.0675186845433229</v>
      </c>
      <c r="D10" s="5">
        <v>1.1324388833965071</v>
      </c>
      <c r="E10" s="5">
        <v>1.2240186059921951</v>
      </c>
      <c r="F10" s="5">
        <v>1.1576203004421555</v>
      </c>
      <c r="G10" s="5">
        <v>1.1212199832719023</v>
      </c>
      <c r="H10" s="5">
        <v>1.119485243075633</v>
      </c>
      <c r="I10" s="5">
        <v>1.1608353741088813</v>
      </c>
      <c r="J10" s="5">
        <v>1.1308605168317021</v>
      </c>
      <c r="K10" s="5">
        <v>1.1488620327300483</v>
      </c>
    </row>
  </sheetData>
  <mergeCells count="1">
    <mergeCell ref="B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3:Z15"/>
  <sheetViews>
    <sheetView workbookViewId="0">
      <selection activeCell="I5" sqref="I5:N15"/>
    </sheetView>
  </sheetViews>
  <sheetFormatPr defaultRowHeight="15" x14ac:dyDescent="0.25"/>
  <sheetData>
    <row r="3" spans="1:26" x14ac:dyDescent="0.25">
      <c r="A3" s="8" t="s">
        <v>9</v>
      </c>
      <c r="B3" s="8" t="s">
        <v>10</v>
      </c>
      <c r="C3" s="7" t="s">
        <v>13</v>
      </c>
      <c r="D3" s="7"/>
      <c r="E3" s="7"/>
      <c r="F3" s="7"/>
      <c r="G3" s="7"/>
      <c r="H3" s="7"/>
      <c r="I3" s="7" t="s">
        <v>11</v>
      </c>
      <c r="J3" s="7"/>
      <c r="K3" s="7"/>
      <c r="L3" s="7"/>
      <c r="M3" s="7"/>
      <c r="N3" s="7"/>
    </row>
    <row r="4" spans="1:26" x14ac:dyDescent="0.25">
      <c r="A4" s="9"/>
      <c r="B4" s="9"/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2</v>
      </c>
      <c r="J4" s="4" t="s">
        <v>3</v>
      </c>
      <c r="K4" s="4" t="s">
        <v>4</v>
      </c>
      <c r="L4" s="4" t="s">
        <v>5</v>
      </c>
      <c r="M4" s="4" t="s">
        <v>6</v>
      </c>
      <c r="N4" s="4" t="s">
        <v>7</v>
      </c>
    </row>
    <row r="5" spans="1:26" x14ac:dyDescent="0.25">
      <c r="A5">
        <v>47789.72</v>
      </c>
      <c r="B5" s="1">
        <f>INDEX([1]LookupTables!B$4:B$13,MATCH('[1]Hydro Input'!A5,[1]LookupTables!D$4:D$13,-1))</f>
        <v>0</v>
      </c>
      <c r="C5" s="1">
        <v>116.9</v>
      </c>
      <c r="D5" s="1">
        <v>180.3</v>
      </c>
      <c r="E5" s="1">
        <v>228.1</v>
      </c>
      <c r="F5" s="1">
        <v>286.8</v>
      </c>
      <c r="G5" s="1">
        <v>331.3</v>
      </c>
      <c r="H5" s="1">
        <v>378.1</v>
      </c>
      <c r="I5" s="6">
        <f>C5*VLOOKUP(I$4,BFs!$A$5:$K$10,$B5+2,FALSE)</f>
        <v>119.01854620826441</v>
      </c>
      <c r="J5" s="6">
        <f>D5*VLOOKUP(J$4,BFs!$A$5:$K$10,$B5+2,FALSE)</f>
        <v>184.62132164175819</v>
      </c>
      <c r="K5" s="6">
        <f>E5*VLOOKUP(K$4,BFs!$A$5:$K$10,$B5+2,FALSE)</f>
        <v>234.35548516964857</v>
      </c>
      <c r="L5" s="6">
        <f>F5*VLOOKUP(L$4,BFs!$A$5:$K$10,$B5+2,FALSE)</f>
        <v>295.43219806484865</v>
      </c>
      <c r="M5" s="6">
        <f>G5*VLOOKUP(M$4,BFs!$A$5:$K$10,$B5+2,FALSE)</f>
        <v>342.14108950830303</v>
      </c>
      <c r="N5" s="6">
        <f>H5*VLOOKUP(N$4,BFs!$A$5:$K$10,$B5+2,FALSE)</f>
        <v>391.78014530307615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>
        <v>39837.879999999997</v>
      </c>
      <c r="B6" s="1">
        <f>INDEX([1]LookupTables!B$4:B$13,MATCH('[1]Hydro Input'!A6,[1]LookupTables!D$4:D$13,-1))</f>
        <v>0</v>
      </c>
      <c r="C6" s="1">
        <v>758.5</v>
      </c>
      <c r="D6" s="1">
        <v>1174.9000000000001</v>
      </c>
      <c r="E6" s="1">
        <v>1525.2</v>
      </c>
      <c r="F6" s="1">
        <v>2007.1</v>
      </c>
      <c r="G6" s="1">
        <v>2401.3000000000002</v>
      </c>
      <c r="H6" s="1">
        <v>2840.1</v>
      </c>
      <c r="I6" s="6">
        <f>C6*VLOOKUP(I$4,BFs!$A$5:$K$10,$B6+2,FALSE)</f>
        <v>772.24608467894404</v>
      </c>
      <c r="J6" s="6">
        <f>D6*VLOOKUP(J$4,BFs!$A$5:$K$10,$B6+2,FALSE)</f>
        <v>1203.0592944919672</v>
      </c>
      <c r="K6" s="6">
        <f>E6*VLOOKUP(K$4,BFs!$A$5:$K$10,$B6+2,FALSE)</f>
        <v>1567.0275580041562</v>
      </c>
      <c r="L6" s="6">
        <f>F6*VLOOKUP(L$4,BFs!$A$5:$K$10,$B6+2,FALSE)</f>
        <v>2067.5103372941339</v>
      </c>
      <c r="M6" s="6">
        <f>G6*VLOOKUP(M$4,BFs!$A$5:$K$10,$B6+2,FALSE)</f>
        <v>2479.8774471363963</v>
      </c>
      <c r="N6" s="6">
        <f>H6*VLOOKUP(N$4,BFs!$A$5:$K$10,$B6+2,FALSE)</f>
        <v>2942.8584783794404</v>
      </c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x14ac:dyDescent="0.25">
      <c r="A7">
        <v>35867.14</v>
      </c>
      <c r="B7" s="1">
        <f>INDEX([1]LookupTables!B$4:B$13,MATCH('[1]Hydro Input'!A7,[1]LookupTables!D$4:D$13,-1))</f>
        <v>1</v>
      </c>
      <c r="C7" s="1">
        <v>791.3</v>
      </c>
      <c r="D7" s="1">
        <v>1188.5999999999999</v>
      </c>
      <c r="E7" s="1">
        <v>1511.6</v>
      </c>
      <c r="F7" s="1">
        <v>1937.7</v>
      </c>
      <c r="G7" s="1">
        <v>2278.5</v>
      </c>
      <c r="H7" s="1">
        <v>2651.4</v>
      </c>
      <c r="I7" s="6">
        <f>C7*VLOOKUP(I$4,BFs!$A$5:$K$10,$B7+2,FALSE)</f>
        <v>816.31154922566748</v>
      </c>
      <c r="J7" s="6">
        <f>D7*VLOOKUP(J$4,BFs!$A$5:$K$10,$B7+2,FALSE)</f>
        <v>1235.9571646194283</v>
      </c>
      <c r="K7" s="6">
        <f>E7*VLOOKUP(K$4,BFs!$A$5:$K$10,$B7+2,FALSE)</f>
        <v>1581.4543359508723</v>
      </c>
      <c r="L7" s="6">
        <f>F7*VLOOKUP(L$4,BFs!$A$5:$K$10,$B7+2,FALSE)</f>
        <v>2043.5029259481353</v>
      </c>
      <c r="M7" s="6">
        <f>G7*VLOOKUP(M$4,BFs!$A$5:$K$10,$B7+2,FALSE)</f>
        <v>2416.8987005000954</v>
      </c>
      <c r="N7" s="6">
        <f>H7*VLOOKUP(N$4,BFs!$A$5:$K$10,$B7+2,FALSE)</f>
        <v>2830.4190401981664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25">
      <c r="A8">
        <v>29468.52</v>
      </c>
      <c r="B8" s="1">
        <f>INDEX([1]LookupTables!B$4:B$13,MATCH('[1]Hydro Input'!A8,[1]LookupTables!D$4:D$13,-1))</f>
        <v>2</v>
      </c>
      <c r="C8" s="1">
        <v>1227.8</v>
      </c>
      <c r="D8" s="1">
        <v>1873.1</v>
      </c>
      <c r="E8" s="1">
        <v>2394.6999999999998</v>
      </c>
      <c r="F8" s="1">
        <v>3094.3</v>
      </c>
      <c r="G8" s="1">
        <v>3662.1</v>
      </c>
      <c r="H8" s="1">
        <v>4287.5</v>
      </c>
      <c r="I8" s="6">
        <f>C8*VLOOKUP(I$4,BFs!$A$5:$K$10,$B8+2,FALSE)</f>
        <v>1301.8517177811118</v>
      </c>
      <c r="J8" s="6">
        <f>D8*VLOOKUP(J$4,BFs!$A$5:$K$10,$B8+2,FALSE)</f>
        <v>2029.337976242281</v>
      </c>
      <c r="K8" s="6">
        <f>E8*VLOOKUP(K$4,BFs!$A$5:$K$10,$B8+2,FALSE)</f>
        <v>2632.3312514185882</v>
      </c>
      <c r="L8" s="6">
        <f>F8*VLOOKUP(L$4,BFs!$A$5:$K$10,$B8+2,FALSE)</f>
        <v>3438.062148587368</v>
      </c>
      <c r="M8" s="6">
        <f>G8*VLOOKUP(M$4,BFs!$A$5:$K$10,$B8+2,FALSE)</f>
        <v>4110.4765877424998</v>
      </c>
      <c r="N8" s="6">
        <f>H8*VLOOKUP(N$4,BFs!$A$5:$K$10,$B8+2,FALSE)</f>
        <v>4855.3317125625244</v>
      </c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x14ac:dyDescent="0.25">
      <c r="A9">
        <v>23305.7</v>
      </c>
      <c r="B9" s="1">
        <f>INDEX([1]LookupTables!B$4:B$13,MATCH('[1]Hydro Input'!A9,[1]LookupTables!D$4:D$13,-1))</f>
        <v>3</v>
      </c>
      <c r="C9" s="1">
        <v>1272.7</v>
      </c>
      <c r="D9" s="1">
        <v>1939.5</v>
      </c>
      <c r="E9" s="1">
        <v>2472.6</v>
      </c>
      <c r="F9" s="1">
        <v>3181.1</v>
      </c>
      <c r="G9" s="1">
        <v>3753.8</v>
      </c>
      <c r="H9" s="1">
        <v>4381.3999999999996</v>
      </c>
      <c r="I9" s="6">
        <f>C9*VLOOKUP(I$4,BFs!$A$5:$K$10,$B9+2,FALSE)</f>
        <v>1413.4820749506657</v>
      </c>
      <c r="J9" s="6">
        <f>D9*VLOOKUP(J$4,BFs!$A$5:$K$10,$B9+2,FALSE)</f>
        <v>2203.0549362270599</v>
      </c>
      <c r="K9" s="6">
        <f>E9*VLOOKUP(K$4,BFs!$A$5:$K$10,$B9+2,FALSE)</f>
        <v>2910.4905453999427</v>
      </c>
      <c r="L9" s="6">
        <f>F9*VLOOKUP(L$4,BFs!$A$5:$K$10,$B9+2,FALSE)</f>
        <v>3780.1448938066269</v>
      </c>
      <c r="M9" s="6">
        <f>G9*VLOOKUP(M$4,BFs!$A$5:$K$10,$B9+2,FALSE)</f>
        <v>4530.247674619869</v>
      </c>
      <c r="N9" s="6">
        <f>H9*VLOOKUP(N$4,BFs!$A$5:$K$10,$B9+2,FALSE)</f>
        <v>5362.915120294203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x14ac:dyDescent="0.25">
      <c r="A10">
        <v>15360.13</v>
      </c>
      <c r="B10" s="1">
        <f>INDEX([1]LookupTables!B$4:B$13,MATCH('[1]Hydro Input'!A10,[1]LookupTables!D$4:D$13,-1))</f>
        <v>5</v>
      </c>
      <c r="C10" s="1">
        <v>1692.3</v>
      </c>
      <c r="D10" s="1">
        <v>2633.9</v>
      </c>
      <c r="E10" s="1">
        <v>3394.7</v>
      </c>
      <c r="F10" s="1">
        <v>4392.8</v>
      </c>
      <c r="G10" s="1">
        <v>5199.7</v>
      </c>
      <c r="H10" s="1">
        <v>6084.8</v>
      </c>
      <c r="I10" s="6">
        <f>C10*VLOOKUP(I$4,BFs!$A$5:$K$10,$B10+2,FALSE)</f>
        <v>1794.0466588798097</v>
      </c>
      <c r="J10" s="6">
        <f>D10*VLOOKUP(J$4,BFs!$A$5:$K$10,$B10+2,FALSE)</f>
        <v>2828.3927748265505</v>
      </c>
      <c r="K10" s="6">
        <f>E10*VLOOKUP(K$4,BFs!$A$5:$K$10,$B10+2,FALSE)</f>
        <v>3678.229485945446</v>
      </c>
      <c r="L10" s="6">
        <f>F10*VLOOKUP(L$4,BFs!$A$5:$K$10,$B10+2,FALSE)</f>
        <v>4811.0200860127006</v>
      </c>
      <c r="M10" s="6">
        <f>G10*VLOOKUP(M$4,BFs!$A$5:$K$10,$B10+2,FALSE)</f>
        <v>5767.1319100304408</v>
      </c>
      <c r="N10" s="6">
        <f>H10*VLOOKUP(N$4,BFs!$A$5:$K$10,$B10+2,FALSE)</f>
        <v>6822.399354212871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x14ac:dyDescent="0.25">
      <c r="A11">
        <v>11102.16</v>
      </c>
      <c r="B11" s="1">
        <f>INDEX([1]LookupTables!B$4:B$13,MATCH('[1]Hydro Input'!A11,[1]LookupTables!D$4:D$13,-1))</f>
        <v>6</v>
      </c>
      <c r="C11" s="1">
        <v>1720.7</v>
      </c>
      <c r="D11" s="1">
        <v>2686</v>
      </c>
      <c r="E11" s="1">
        <v>3467.3</v>
      </c>
      <c r="F11" s="1">
        <v>4490.7</v>
      </c>
      <c r="G11" s="1">
        <v>5315.4</v>
      </c>
      <c r="H11" s="1">
        <v>6217.4</v>
      </c>
      <c r="I11" s="6">
        <f>C11*VLOOKUP(I$4,BFs!$A$5:$K$10,$B11+2,FALSE)</f>
        <v>1802.0065179993619</v>
      </c>
      <c r="J11" s="6">
        <f>D11*VLOOKUP(J$4,BFs!$A$5:$K$10,$B11+2,FALSE)</f>
        <v>2862.6031028603365</v>
      </c>
      <c r="K11" s="6">
        <f>E11*VLOOKUP(K$4,BFs!$A$5:$K$10,$B11+2,FALSE)</f>
        <v>3746.5254967049796</v>
      </c>
      <c r="L11" s="6">
        <f>F11*VLOOKUP(L$4,BFs!$A$5:$K$10,$B11+2,FALSE)</f>
        <v>4914.7448659561269</v>
      </c>
      <c r="M11" s="6">
        <f>G11*VLOOKUP(M$4,BFs!$A$5:$K$10,$B11+2,FALSE)</f>
        <v>5869.475646129149</v>
      </c>
      <c r="N11" s="6">
        <f>H11*VLOOKUP(N$4,BFs!$A$5:$K$10,$B11+2,FALSE)</f>
        <v>6960.2875502984407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x14ac:dyDescent="0.25">
      <c r="A12">
        <v>6533.1689999999999</v>
      </c>
      <c r="B12" s="1">
        <f>INDEX([1]LookupTables!B$4:B$13,MATCH('[1]Hydro Input'!A12,[1]LookupTables!D$4:D$13,-1))</f>
        <v>7</v>
      </c>
      <c r="C12" s="1">
        <v>1814.7</v>
      </c>
      <c r="D12" s="1">
        <v>2852.7</v>
      </c>
      <c r="E12" s="1">
        <v>3693.1</v>
      </c>
      <c r="F12" s="1">
        <v>4784.3</v>
      </c>
      <c r="G12" s="1">
        <v>5663.5</v>
      </c>
      <c r="H12" s="1">
        <v>6619.3</v>
      </c>
      <c r="I12" s="6">
        <f>C12*VLOOKUP(I$4,BFs!$A$5:$K$10,$B12+2,FALSE)</f>
        <v>1939.7193493981754</v>
      </c>
      <c r="J12" s="6">
        <f>D12*VLOOKUP(J$4,BFs!$A$5:$K$10,$B12+2,FALSE)</f>
        <v>3119.9832537319185</v>
      </c>
      <c r="K12" s="6">
        <f>E12*VLOOKUP(K$4,BFs!$A$5:$K$10,$B12+2,FALSE)</f>
        <v>4086.0363544748047</v>
      </c>
      <c r="L12" s="6">
        <f>F12*VLOOKUP(L$4,BFs!$A$5:$K$10,$B12+2,FALSE)</f>
        <v>5377.2611320315882</v>
      </c>
      <c r="M12" s="6">
        <f>G12*VLOOKUP(M$4,BFs!$A$5:$K$10,$B12+2,FALSE)</f>
        <v>6458.7276500869539</v>
      </c>
      <c r="N12" s="6">
        <f>H12*VLOOKUP(N$4,BFs!$A$5:$K$10,$B12+2,FALSE)</f>
        <v>7683.9175918389183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25">
      <c r="A13">
        <v>5047.1750000000002</v>
      </c>
      <c r="B13" s="1">
        <f>INDEX([1]LookupTables!B$4:B$13,MATCH('[1]Hydro Input'!A13,[1]LookupTables!D$4:D$13,-1))</f>
        <v>7</v>
      </c>
      <c r="C13" s="1">
        <v>1855.4</v>
      </c>
      <c r="D13" s="1">
        <v>2930.3</v>
      </c>
      <c r="E13" s="1">
        <v>3796.7</v>
      </c>
      <c r="F13" s="1">
        <v>4919.8</v>
      </c>
      <c r="G13" s="1">
        <v>5821.7</v>
      </c>
      <c r="H13" s="1">
        <v>6801.9</v>
      </c>
      <c r="I13" s="6">
        <f>C13*VLOOKUP(I$4,BFs!$A$5:$K$10,$B13+2,FALSE)</f>
        <v>1983.2232770559183</v>
      </c>
      <c r="J13" s="6">
        <f>D13*VLOOKUP(J$4,BFs!$A$5:$K$10,$B13+2,FALSE)</f>
        <v>3204.8539728715396</v>
      </c>
      <c r="K13" s="6">
        <f>E13*VLOOKUP(K$4,BFs!$A$5:$K$10,$B13+2,FALSE)</f>
        <v>4200.6591283838752</v>
      </c>
      <c r="L13" s="6">
        <f>F13*VLOOKUP(L$4,BFs!$A$5:$K$10,$B13+2,FALSE)</f>
        <v>5529.5548601402525</v>
      </c>
      <c r="M13" s="6">
        <f>G13*VLOOKUP(M$4,BFs!$A$5:$K$10,$B13+2,FALSE)</f>
        <v>6639.1409482671879</v>
      </c>
      <c r="N13" s="6">
        <f>H13*VLOOKUP(N$4,BFs!$A$5:$K$10,$B13+2,FALSE)</f>
        <v>7895.8861311511992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25">
      <c r="A14">
        <v>3600.6640000000002</v>
      </c>
      <c r="B14" s="1">
        <f>INDEX([1]LookupTables!B$4:B$13,MATCH('[1]Hydro Input'!A14,[1]LookupTables!D$4:D$13,-1))</f>
        <v>8</v>
      </c>
      <c r="C14" s="1">
        <v>1865.5</v>
      </c>
      <c r="D14" s="1">
        <v>2950.4</v>
      </c>
      <c r="E14" s="1">
        <v>3824.4</v>
      </c>
      <c r="F14" s="1">
        <v>4954.5</v>
      </c>
      <c r="G14" s="1">
        <v>5863.9</v>
      </c>
      <c r="H14" s="1">
        <v>6852.6</v>
      </c>
      <c r="I14" s="6">
        <f>C14*VLOOKUP(I$4,BFs!$A$5:$K$10,$B14+2,FALSE)</f>
        <v>2005.2397720465478</v>
      </c>
      <c r="J14" s="6">
        <f>D14*VLOOKUP(J$4,BFs!$A$5:$K$10,$B14+2,FALSE)</f>
        <v>3228.9308935390322</v>
      </c>
      <c r="K14" s="6">
        <f>E14*VLOOKUP(K$4,BFs!$A$5:$K$10,$B14+2,FALSE)</f>
        <v>4236.7457039478768</v>
      </c>
      <c r="L14" s="6">
        <f>F14*VLOOKUP(L$4,BFs!$A$5:$K$10,$B14+2,FALSE)</f>
        <v>5498.3348188953159</v>
      </c>
      <c r="M14" s="6">
        <f>G14*VLOOKUP(M$4,BFs!$A$5:$K$10,$B14+2,FALSE)</f>
        <v>6550.7380996208658</v>
      </c>
      <c r="N14" s="6">
        <f>H14*VLOOKUP(N$4,BFs!$A$5:$K$10,$B14+2,FALSE)</f>
        <v>7749.3347776409219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x14ac:dyDescent="0.25">
      <c r="A15">
        <v>1099.06</v>
      </c>
      <c r="B15" s="1">
        <f>INDEX([1]LookupTables!B$4:B$13,MATCH('[1]Hydro Input'!A15,[1]LookupTables!D$4:D$13,-1))</f>
        <v>9</v>
      </c>
      <c r="C15" s="1">
        <v>1930.5</v>
      </c>
      <c r="D15" s="1">
        <v>3025.6</v>
      </c>
      <c r="E15" s="1">
        <v>3906.7</v>
      </c>
      <c r="F15" s="1">
        <v>5045.6000000000004</v>
      </c>
      <c r="G15" s="1">
        <v>5959.6</v>
      </c>
      <c r="H15" s="1">
        <v>6951.3</v>
      </c>
      <c r="I15" s="6">
        <f>C15*VLOOKUP(I$4,BFs!$A$5:$K$10,$B15+2,FALSE)</f>
        <v>2086.0078958265713</v>
      </c>
      <c r="J15" s="6">
        <f>D15*VLOOKUP(J$4,BFs!$A$5:$K$10,$B15+2,FALSE)</f>
        <v>3321.9249915747459</v>
      </c>
      <c r="K15" s="6">
        <f>E15*VLOOKUP(K$4,BFs!$A$5:$K$10,$B15+2,FALSE)</f>
        <v>4339.1279619560855</v>
      </c>
      <c r="L15" s="6">
        <f>F15*VLOOKUP(L$4,BFs!$A$5:$K$10,$B15+2,FALSE)</f>
        <v>5687.0746527754609</v>
      </c>
      <c r="M15" s="6">
        <f>G15*VLOOKUP(M$4,BFs!$A$5:$K$10,$B15+2,FALSE)</f>
        <v>6785.2567269298061</v>
      </c>
      <c r="N15" s="6">
        <f>H15*VLOOKUP(N$4,BFs!$A$5:$K$10,$B15+2,FALSE)</f>
        <v>7986.0846481163844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</sheetData>
  <mergeCells count="4">
    <mergeCell ref="A3:A4"/>
    <mergeCell ref="B3:B4"/>
    <mergeCell ref="I3:N3"/>
    <mergeCell ref="C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BFs</vt:lpstr>
      <vt:lpstr>Summary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Shour, Kyle</dc:creator>
  <cp:lastModifiedBy>Shour, Kyle</cp:lastModifiedBy>
  <dcterms:created xsi:type="dcterms:W3CDTF">2015-08-24T22:49:56Z</dcterms:created>
  <dcterms:modified xsi:type="dcterms:W3CDTF">2016-03-17T23:10:48Z</dcterms:modified>
</cp:coreProperties>
</file>