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AMAFCA\2013 Calabacillas West Branch D&amp;SWQMP\HEC-RAS\"/>
    </mc:Choice>
  </mc:AlternateContent>
  <bookViews>
    <workbookView minimized="1" xWindow="0" yWindow="0" windowWidth="25200" windowHeight="11385" activeTab="1"/>
  </bookViews>
  <sheets>
    <sheet name="BFs" sheetId="1" r:id="rId1"/>
    <sheet name="Summary" sheetId="1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3" l="1"/>
  <c r="J8" i="13"/>
  <c r="K8" i="13"/>
  <c r="L8" i="13"/>
  <c r="M8" i="13"/>
  <c r="N8" i="13"/>
  <c r="M6" i="13" l="1"/>
  <c r="N6" i="13"/>
  <c r="I7" i="13"/>
  <c r="N7" i="13"/>
  <c r="J9" i="13"/>
  <c r="K9" i="13"/>
  <c r="L9" i="13"/>
  <c r="M9" i="13"/>
  <c r="I11" i="13"/>
  <c r="K12" i="13"/>
  <c r="L12" i="13"/>
  <c r="L13" i="13"/>
  <c r="M13" i="13"/>
  <c r="N13" i="13"/>
  <c r="M14" i="13"/>
  <c r="N14" i="13"/>
  <c r="I15" i="13"/>
  <c r="J15" i="13"/>
  <c r="N15" i="13"/>
  <c r="K5" i="13"/>
  <c r="L5" i="13"/>
  <c r="M5" i="13"/>
  <c r="B15" i="13"/>
  <c r="K15" i="13" s="1"/>
  <c r="B14" i="13"/>
  <c r="I14" i="13" s="1"/>
  <c r="B13" i="13"/>
  <c r="K13" i="13" s="1"/>
  <c r="B12" i="13"/>
  <c r="M12" i="13" s="1"/>
  <c r="B11" i="13"/>
  <c r="N11" i="13" s="1"/>
  <c r="B10" i="13"/>
  <c r="L10" i="13" s="1"/>
  <c r="B9" i="13"/>
  <c r="N9" i="13" s="1"/>
  <c r="B8" i="13"/>
  <c r="B7" i="13"/>
  <c r="J7" i="13" s="1"/>
  <c r="B6" i="13"/>
  <c r="L6" i="13" s="1"/>
  <c r="B5" i="13"/>
  <c r="N5" i="13" s="1"/>
  <c r="M10" i="13" l="1"/>
  <c r="J5" i="13"/>
  <c r="I12" i="13"/>
  <c r="J13" i="13"/>
  <c r="M15" i="13"/>
  <c r="K14" i="13"/>
  <c r="I13" i="13"/>
  <c r="L11" i="13"/>
  <c r="J10" i="13"/>
  <c r="L7" i="13"/>
  <c r="J6" i="13"/>
  <c r="L14" i="13"/>
  <c r="M11" i="13"/>
  <c r="K10" i="13"/>
  <c r="I9" i="13"/>
  <c r="M7" i="13"/>
  <c r="K6" i="13"/>
  <c r="I5" i="13"/>
  <c r="L15" i="13"/>
  <c r="J14" i="13"/>
  <c r="N12" i="13"/>
  <c r="K11" i="13"/>
  <c r="I10" i="13"/>
  <c r="K7" i="13"/>
  <c r="I6" i="13"/>
  <c r="N10" i="13"/>
  <c r="J12" i="13"/>
  <c r="J11" i="13"/>
</calcChain>
</file>

<file path=xl/sharedStrings.xml><?xml version="1.0" encoding="utf-8"?>
<sst xmlns="http://schemas.openxmlformats.org/spreadsheetml/2006/main" count="26" uniqueCount="14">
  <si>
    <t>Recurrence</t>
  </si>
  <si>
    <t>Interval</t>
  </si>
  <si>
    <t>2 YR</t>
  </si>
  <si>
    <t>5 YR</t>
  </si>
  <si>
    <t>10 YR</t>
  </si>
  <si>
    <t>25 YR</t>
  </si>
  <si>
    <t>50 YR</t>
  </si>
  <si>
    <t>100 YR</t>
  </si>
  <si>
    <t>Sub-reach</t>
  </si>
  <si>
    <t>River Station (ft)</t>
  </si>
  <si>
    <t>Sub-Reach</t>
  </si>
  <si>
    <t>DCM 1 - Bulked Peak Flows (cfs)</t>
  </si>
  <si>
    <t>DCM 1 - Unbulked Peak Flows (cfs)</t>
  </si>
  <si>
    <t xml:space="preserve">Bulking Factors Calculated in 'LEE Calculations_DCM2.xlsm'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</si>
</sst>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AFCA/Calabacillas%20West%20Branch%20D&amp;SWQMP/HEC-RAS/HEC-RAS_Inputs_Outpu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Tables"/>
      <sheetName val="Hydro Input"/>
      <sheetName val="DCM1 HMS"/>
      <sheetName val="DCM1 RAS"/>
      <sheetName val="DCM1 Reach Avg Hyd"/>
      <sheetName val="DCM1 MUSLE"/>
      <sheetName val="DCM1 MPM-Woo"/>
      <sheetName val="DCM1 Yields"/>
      <sheetName val="DCM1 Bank Retreat"/>
      <sheetName val="DCM1 LEE"/>
      <sheetName val="DCM1 Bulking Factors"/>
    </sheetNames>
    <sheetDataSet>
      <sheetData sheetId="0" refreshError="1">
        <row r="4">
          <cell r="B4">
            <v>0</v>
          </cell>
          <cell r="D4">
            <v>47789.72</v>
          </cell>
        </row>
        <row r="5">
          <cell r="B5">
            <v>1</v>
          </cell>
          <cell r="D5">
            <v>35867.14</v>
          </cell>
        </row>
        <row r="6">
          <cell r="B6">
            <v>2</v>
          </cell>
          <cell r="D6">
            <v>29468.52</v>
          </cell>
        </row>
        <row r="7">
          <cell r="B7">
            <v>3</v>
          </cell>
          <cell r="D7">
            <v>23305.7</v>
          </cell>
        </row>
        <row r="8">
          <cell r="B8">
            <v>4</v>
          </cell>
          <cell r="D8">
            <v>19072.78</v>
          </cell>
        </row>
        <row r="9">
          <cell r="B9">
            <v>5</v>
          </cell>
          <cell r="D9">
            <v>15360.13</v>
          </cell>
        </row>
        <row r="10">
          <cell r="B10">
            <v>6</v>
          </cell>
          <cell r="D10">
            <v>11102.16</v>
          </cell>
        </row>
        <row r="11">
          <cell r="B11">
            <v>7</v>
          </cell>
          <cell r="D11">
            <v>6533.1689999999999</v>
          </cell>
        </row>
        <row r="12">
          <cell r="B12">
            <v>8</v>
          </cell>
          <cell r="D12">
            <v>3600.6640000000002</v>
          </cell>
        </row>
        <row r="13">
          <cell r="B13">
            <v>9</v>
          </cell>
          <cell r="D13">
            <v>1099.06</v>
          </cell>
        </row>
      </sheetData>
      <sheetData sheetId="1" refreshError="1">
        <row r="5">
          <cell r="A5">
            <v>47789.72</v>
          </cell>
        </row>
        <row r="6">
          <cell r="A6">
            <v>39837.879999999997</v>
          </cell>
        </row>
        <row r="7">
          <cell r="A7">
            <v>35867.14</v>
          </cell>
        </row>
        <row r="8">
          <cell r="A8">
            <v>29468.52</v>
          </cell>
        </row>
        <row r="9">
          <cell r="A9">
            <v>23305.7</v>
          </cell>
        </row>
        <row r="10">
          <cell r="A10">
            <v>15360.13</v>
          </cell>
        </row>
        <row r="11">
          <cell r="A11">
            <v>11102.16</v>
          </cell>
        </row>
        <row r="12">
          <cell r="A12">
            <v>6533.1689999999999</v>
          </cell>
        </row>
        <row r="13">
          <cell r="A13">
            <v>5047.1750000000002</v>
          </cell>
        </row>
        <row r="14">
          <cell r="A14">
            <v>3600.6640000000002</v>
          </cell>
        </row>
        <row r="15">
          <cell r="A15">
            <v>1099.06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0"/>
  <sheetViews>
    <sheetView workbookViewId="0">
      <selection activeCell="K5" sqref="K5:K10"/>
    </sheetView>
  </sheetViews>
  <sheetFormatPr defaultRowHeight="15" x14ac:dyDescent="0.25"/>
  <cols>
    <col min="1" max="1" width="11" customWidth="1"/>
  </cols>
  <sheetData>
    <row r="1" spans="1:11" x14ac:dyDescent="0.25">
      <c r="A1" t="s">
        <v>13</v>
      </c>
    </row>
    <row r="3" spans="1:11" x14ac:dyDescent="0.25">
      <c r="A3" s="2" t="s">
        <v>0</v>
      </c>
      <c r="B3" s="7" t="s">
        <v>8</v>
      </c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3" t="s">
        <v>1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</row>
    <row r="5" spans="1:11" x14ac:dyDescent="0.25">
      <c r="A5" s="1" t="s">
        <v>2</v>
      </c>
      <c r="B5" s="5">
        <v>1.0194692422205889</v>
      </c>
      <c r="C5" s="5">
        <v>1.0315817016961633</v>
      </c>
      <c r="D5" s="5">
        <v>1.0246133081322777</v>
      </c>
      <c r="E5" s="5">
        <v>1.0388620093556069</v>
      </c>
      <c r="F5" s="5">
        <v>1.0350757805947051</v>
      </c>
      <c r="G5" s="5">
        <v>1.0242368811512494</v>
      </c>
      <c r="H5" s="5">
        <v>1.020866074156777</v>
      </c>
      <c r="I5" s="5">
        <v>1.0416900978944301</v>
      </c>
      <c r="J5" s="5">
        <v>1.0382832369804817</v>
      </c>
      <c r="K5" s="5">
        <v>1.0440450940134738</v>
      </c>
    </row>
    <row r="6" spans="1:11" x14ac:dyDescent="0.25">
      <c r="A6" s="1" t="s">
        <v>3</v>
      </c>
      <c r="B6" s="5">
        <v>1.0239673967928906</v>
      </c>
      <c r="C6" s="5">
        <v>1.0398419289880048</v>
      </c>
      <c r="D6" s="5">
        <v>1.0315026935320089</v>
      </c>
      <c r="E6" s="5">
        <v>1.0505321954531204</v>
      </c>
      <c r="F6" s="5">
        <v>1.0441650334870918</v>
      </c>
      <c r="G6" s="5">
        <v>1.0342761877328746</v>
      </c>
      <c r="H6" s="5">
        <v>1.0295602855189936</v>
      </c>
      <c r="I6" s="5">
        <v>1.0528628218886231</v>
      </c>
      <c r="J6" s="5">
        <v>1.0539740411397276</v>
      </c>
      <c r="K6" s="5">
        <v>1.0610999249756379</v>
      </c>
    </row>
    <row r="7" spans="1:11" x14ac:dyDescent="0.25">
      <c r="A7" s="1" t="s">
        <v>4</v>
      </c>
      <c r="B7" s="5">
        <v>1.0270161417198753</v>
      </c>
      <c r="C7" s="5">
        <v>1.0461634246033571</v>
      </c>
      <c r="D7" s="5">
        <v>1.0343124504385905</v>
      </c>
      <c r="E7" s="5">
        <v>1.0592744499697488</v>
      </c>
      <c r="F7" s="5">
        <v>1.0478654974906625</v>
      </c>
      <c r="G7" s="5">
        <v>1.0415993646699304</v>
      </c>
      <c r="H7" s="5">
        <v>1.0349648085142287</v>
      </c>
      <c r="I7" s="5">
        <v>1.0597981100114258</v>
      </c>
      <c r="J7" s="5">
        <v>1.063638805104655</v>
      </c>
      <c r="K7" s="5">
        <v>1.0715053301435031</v>
      </c>
    </row>
    <row r="8" spans="1:11" x14ac:dyDescent="0.25">
      <c r="A8" s="1" t="s">
        <v>5</v>
      </c>
      <c r="B8" s="5">
        <v>1.0300983196124429</v>
      </c>
      <c r="C8" s="5">
        <v>1.0547311750485751</v>
      </c>
      <c r="D8" s="5">
        <v>1.0390845714091235</v>
      </c>
      <c r="E8" s="5">
        <v>1.0674728617279365</v>
      </c>
      <c r="F8" s="5">
        <v>1.0528482792806184</v>
      </c>
      <c r="G8" s="5">
        <v>1.046641215433874</v>
      </c>
      <c r="H8" s="5">
        <v>1.0394891625079852</v>
      </c>
      <c r="I8" s="5">
        <v>1.0674059809926797</v>
      </c>
      <c r="J8" s="5">
        <v>1.0734138599076861</v>
      </c>
      <c r="K8" s="5">
        <v>1.0798190405989092</v>
      </c>
    </row>
    <row r="9" spans="1:11" x14ac:dyDescent="0.25">
      <c r="A9" s="1" t="s">
        <v>6</v>
      </c>
      <c r="B9" s="5">
        <v>1.0327228780812043</v>
      </c>
      <c r="C9" s="5">
        <v>1.0610527732317367</v>
      </c>
      <c r="D9" s="5">
        <v>1.0420684422223814</v>
      </c>
      <c r="E9" s="5">
        <v>1.0742307127725281</v>
      </c>
      <c r="F9" s="5">
        <v>1.0561594915305579</v>
      </c>
      <c r="G9" s="5">
        <v>1.0491009330621881</v>
      </c>
      <c r="H9" s="5">
        <v>1.0429483648287177</v>
      </c>
      <c r="I9" s="5">
        <v>1.0757477590258369</v>
      </c>
      <c r="J9" s="5">
        <v>1.0800024446423713</v>
      </c>
      <c r="K9" s="5">
        <v>1.0850498687071088</v>
      </c>
    </row>
    <row r="10" spans="1:11" x14ac:dyDescent="0.25">
      <c r="A10" s="1" t="s">
        <v>7</v>
      </c>
      <c r="B10" s="5">
        <v>1.0361648028979962</v>
      </c>
      <c r="C10" s="5">
        <v>1.0676665376300376</v>
      </c>
      <c r="D10" s="5">
        <v>1.0461280780730065</v>
      </c>
      <c r="E10" s="5">
        <v>1.0809267544166006</v>
      </c>
      <c r="F10" s="5">
        <v>1.0595729966680152</v>
      </c>
      <c r="G10" s="5">
        <v>1.0516962498421634</v>
      </c>
      <c r="H10" s="5">
        <v>1.0463966876795865</v>
      </c>
      <c r="I10" s="5">
        <v>1.0835004407222477</v>
      </c>
      <c r="J10" s="5">
        <v>1.0855932883896293</v>
      </c>
      <c r="K10" s="5">
        <v>1.0916951367836638</v>
      </c>
    </row>
  </sheetData>
  <mergeCells count="1">
    <mergeCell ref="B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T15"/>
  <sheetViews>
    <sheetView tabSelected="1" workbookViewId="0">
      <selection activeCell="I5" sqref="I5:N15"/>
    </sheetView>
  </sheetViews>
  <sheetFormatPr defaultRowHeight="15" x14ac:dyDescent="0.25"/>
  <sheetData>
    <row r="3" spans="1:20" ht="15" customHeight="1" x14ac:dyDescent="0.25">
      <c r="A3" s="8" t="s">
        <v>9</v>
      </c>
      <c r="B3" s="8" t="s">
        <v>10</v>
      </c>
      <c r="C3" s="7" t="s">
        <v>12</v>
      </c>
      <c r="D3" s="7"/>
      <c r="E3" s="7"/>
      <c r="F3" s="7"/>
      <c r="G3" s="7"/>
      <c r="H3" s="7"/>
      <c r="I3" s="7" t="s">
        <v>11</v>
      </c>
      <c r="J3" s="7"/>
      <c r="K3" s="7"/>
      <c r="L3" s="7"/>
      <c r="M3" s="7"/>
      <c r="N3" s="7"/>
    </row>
    <row r="4" spans="1:20" x14ac:dyDescent="0.25">
      <c r="A4" s="9"/>
      <c r="B4" s="9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2</v>
      </c>
      <c r="J4" s="4" t="s">
        <v>3</v>
      </c>
      <c r="K4" s="4" t="s">
        <v>4</v>
      </c>
      <c r="L4" s="4" t="s">
        <v>5</v>
      </c>
      <c r="M4" s="4" t="s">
        <v>6</v>
      </c>
      <c r="N4" s="4" t="s">
        <v>7</v>
      </c>
    </row>
    <row r="5" spans="1:20" x14ac:dyDescent="0.25">
      <c r="A5">
        <v>47789.72</v>
      </c>
      <c r="B5" s="1">
        <f>INDEX([1]LookupTables!B$4:B$13,MATCH('[1]Hydro Input'!A5,[1]LookupTables!D$4:D$13,-1))</f>
        <v>0</v>
      </c>
      <c r="C5" s="1">
        <v>117</v>
      </c>
      <c r="D5" s="1">
        <v>180.3</v>
      </c>
      <c r="E5" s="1">
        <v>228</v>
      </c>
      <c r="F5" s="1">
        <v>286.8</v>
      </c>
      <c r="G5" s="1">
        <v>331.3</v>
      </c>
      <c r="H5" s="1">
        <v>378</v>
      </c>
      <c r="I5" s="6">
        <f>C5*VLOOKUP(I$4,BFs!$A$5:$K$10,$B5+2,FALSE)</f>
        <v>119.27790133980889</v>
      </c>
      <c r="J5" s="6">
        <f>D5*VLOOKUP(J$4,BFs!$A$5:$K$10,$B5+2,FALSE)</f>
        <v>184.62132164175819</v>
      </c>
      <c r="K5" s="6">
        <f>E5*VLOOKUP(K$4,BFs!$A$5:$K$10,$B5+2,FALSE)</f>
        <v>234.15968031213157</v>
      </c>
      <c r="L5" s="6">
        <f>F5*VLOOKUP(L$4,BFs!$A$5:$K$10,$B5+2,FALSE)</f>
        <v>295.43219806484865</v>
      </c>
      <c r="M5" s="6">
        <f>G5*VLOOKUP(M$4,BFs!$A$5:$K$10,$B5+2,FALSE)</f>
        <v>342.14108950830303</v>
      </c>
      <c r="N5" s="6">
        <f>H5*VLOOKUP(N$4,BFs!$A$5:$K$10,$B5+2,FALSE)</f>
        <v>391.67029549544253</v>
      </c>
      <c r="O5" s="6"/>
      <c r="P5" s="6"/>
      <c r="Q5" s="6"/>
      <c r="R5" s="6"/>
      <c r="S5" s="6"/>
      <c r="T5" s="6"/>
    </row>
    <row r="6" spans="1:20" x14ac:dyDescent="0.25">
      <c r="A6">
        <v>39837.879999999997</v>
      </c>
      <c r="B6" s="1">
        <f>INDEX([1]LookupTables!B$4:B$13,MATCH('[1]Hydro Input'!A6,[1]LookupTables!D$4:D$13,-1))</f>
        <v>0</v>
      </c>
      <c r="C6" s="1">
        <v>759</v>
      </c>
      <c r="D6" s="1">
        <v>1174.9000000000001</v>
      </c>
      <c r="E6" s="1">
        <v>1525</v>
      </c>
      <c r="F6" s="1">
        <v>2007.1</v>
      </c>
      <c r="G6" s="1">
        <v>2401.3000000000002</v>
      </c>
      <c r="H6" s="1">
        <v>2840</v>
      </c>
      <c r="I6" s="6">
        <f>C6*VLOOKUP(I$4,BFs!$A$5:$K$10,$B6+2,FALSE)</f>
        <v>773.77715484542694</v>
      </c>
      <c r="J6" s="6">
        <f>D6*VLOOKUP(J$4,BFs!$A$5:$K$10,$B6+2,FALSE)</f>
        <v>1203.0592944919672</v>
      </c>
      <c r="K6" s="6">
        <f>E6*VLOOKUP(K$4,BFs!$A$5:$K$10,$B6+2,FALSE)</f>
        <v>1566.1996161228099</v>
      </c>
      <c r="L6" s="6">
        <f>F6*VLOOKUP(L$4,BFs!$A$5:$K$10,$B6+2,FALSE)</f>
        <v>2067.5103372941339</v>
      </c>
      <c r="M6" s="6">
        <f>G6*VLOOKUP(M$4,BFs!$A$5:$K$10,$B6+2,FALSE)</f>
        <v>2479.8774471363963</v>
      </c>
      <c r="N6" s="6">
        <f>H6*VLOOKUP(N$4,BFs!$A$5:$K$10,$B6+2,FALSE)</f>
        <v>2942.7080402303091</v>
      </c>
      <c r="O6" s="6"/>
      <c r="P6" s="6"/>
      <c r="Q6" s="6"/>
      <c r="R6" s="6"/>
      <c r="S6" s="6"/>
      <c r="T6" s="6"/>
    </row>
    <row r="7" spans="1:20" x14ac:dyDescent="0.25">
      <c r="A7">
        <v>35867.14</v>
      </c>
      <c r="B7" s="1">
        <f>INDEX([1]LookupTables!B$4:B$13,MATCH('[1]Hydro Input'!A7,[1]LookupTables!D$4:D$13,-1))</f>
        <v>1</v>
      </c>
      <c r="C7" s="1">
        <v>791</v>
      </c>
      <c r="D7" s="1">
        <v>1188.5999999999999</v>
      </c>
      <c r="E7" s="1">
        <v>1512</v>
      </c>
      <c r="F7" s="1">
        <v>1937.7</v>
      </c>
      <c r="G7" s="1">
        <v>2278.5</v>
      </c>
      <c r="H7" s="1">
        <v>2651</v>
      </c>
      <c r="I7" s="6">
        <f>C7*VLOOKUP(I$4,BFs!$A$5:$K$10,$B7+2,FALSE)</f>
        <v>815.98112604166511</v>
      </c>
      <c r="J7" s="6">
        <f>D7*VLOOKUP(J$4,BFs!$A$5:$K$10,$B7+2,FALSE)</f>
        <v>1235.9561167951424</v>
      </c>
      <c r="K7" s="6">
        <f>E7*VLOOKUP(K$4,BFs!$A$5:$K$10,$B7+2,FALSE)</f>
        <v>1581.799098000276</v>
      </c>
      <c r="L7" s="6">
        <f>F7*VLOOKUP(L$4,BFs!$A$5:$K$10,$B7+2,FALSE)</f>
        <v>2043.752597891624</v>
      </c>
      <c r="M7" s="6">
        <f>G7*VLOOKUP(M$4,BFs!$A$5:$K$10,$B7+2,FALSE)</f>
        <v>2417.6087438085124</v>
      </c>
      <c r="N7" s="6">
        <f>H7*VLOOKUP(N$4,BFs!$A$5:$K$10,$B7+2,FALSE)</f>
        <v>2830.3839912572298</v>
      </c>
      <c r="O7" s="6"/>
      <c r="P7" s="6"/>
      <c r="Q7" s="6"/>
      <c r="R7" s="6"/>
      <c r="S7" s="6"/>
      <c r="T7" s="6"/>
    </row>
    <row r="8" spans="1:20" x14ac:dyDescent="0.25">
      <c r="A8">
        <v>29468.52</v>
      </c>
      <c r="B8" s="1">
        <f>INDEX([1]LookupTables!B$4:B$13,MATCH('[1]Hydro Input'!A8,[1]LookupTables!D$4:D$13,-1))</f>
        <v>2</v>
      </c>
      <c r="C8" s="1">
        <v>301</v>
      </c>
      <c r="D8" s="1">
        <v>473.2</v>
      </c>
      <c r="E8" s="1">
        <v>557</v>
      </c>
      <c r="F8" s="1">
        <v>688.1</v>
      </c>
      <c r="G8" s="1">
        <v>764.6</v>
      </c>
      <c r="H8" s="1">
        <v>837</v>
      </c>
      <c r="I8" s="6">
        <f>C8*VLOOKUP(I$4,BFs!$A$5:$K$10,$B8+2,FALSE)</f>
        <v>308.40860574781556</v>
      </c>
      <c r="J8" s="6">
        <f>D8*VLOOKUP(J$4,BFs!$A$5:$K$10,$B8+2,FALSE)</f>
        <v>488.1070745793466</v>
      </c>
      <c r="K8" s="6">
        <f>E8*VLOOKUP(K$4,BFs!$A$5:$K$10,$B8+2,FALSE)</f>
        <v>576.11203489429488</v>
      </c>
      <c r="L8" s="6">
        <f>F8*VLOOKUP(L$4,BFs!$A$5:$K$10,$B8+2,FALSE)</f>
        <v>714.99409358661785</v>
      </c>
      <c r="M8" s="6">
        <f>G8*VLOOKUP(M$4,BFs!$A$5:$K$10,$B8+2,FALSE)</f>
        <v>796.76553092323286</v>
      </c>
      <c r="N8" s="6">
        <f>H8*VLOOKUP(N$4,BFs!$A$5:$K$10,$B8+2,FALSE)</f>
        <v>875.60920134710636</v>
      </c>
      <c r="O8" s="6"/>
      <c r="P8" s="6"/>
      <c r="Q8" s="6"/>
      <c r="R8" s="6"/>
      <c r="S8" s="6"/>
      <c r="T8" s="6"/>
    </row>
    <row r="9" spans="1:20" x14ac:dyDescent="0.25">
      <c r="A9">
        <v>23305.7</v>
      </c>
      <c r="B9" s="1">
        <f>INDEX([1]LookupTables!B$4:B$13,MATCH('[1]Hydro Input'!A9,[1]LookupTables!D$4:D$13,-1))</f>
        <v>3</v>
      </c>
      <c r="C9" s="1">
        <v>311</v>
      </c>
      <c r="D9" s="1">
        <v>487.8</v>
      </c>
      <c r="E9" s="1">
        <v>594</v>
      </c>
      <c r="F9" s="1">
        <v>708.3</v>
      </c>
      <c r="G9" s="1">
        <v>788.9</v>
      </c>
      <c r="H9" s="1">
        <v>865</v>
      </c>
      <c r="I9" s="6">
        <f>C9*VLOOKUP(I$4,BFs!$A$5:$K$10,$B9+2,FALSE)</f>
        <v>323.08608490959375</v>
      </c>
      <c r="J9" s="6">
        <f>D9*VLOOKUP(J$4,BFs!$A$5:$K$10,$B9+2,FALSE)</f>
        <v>512.44960494203212</v>
      </c>
      <c r="K9" s="6">
        <f>E9*VLOOKUP(K$4,BFs!$A$5:$K$10,$B9+2,FALSE)</f>
        <v>629.20902328203078</v>
      </c>
      <c r="L9" s="6">
        <f>F9*VLOOKUP(L$4,BFs!$A$5:$K$10,$B9+2,FALSE)</f>
        <v>756.09102796189745</v>
      </c>
      <c r="M9" s="6">
        <f>G9*VLOOKUP(M$4,BFs!$A$5:$K$10,$B9+2,FALSE)</f>
        <v>847.46060930624742</v>
      </c>
      <c r="N9" s="6">
        <f>H9*VLOOKUP(N$4,BFs!$A$5:$K$10,$B9+2,FALSE)</f>
        <v>935.00164257035954</v>
      </c>
      <c r="O9" s="6"/>
      <c r="P9" s="6"/>
      <c r="Q9" s="6"/>
      <c r="R9" s="6"/>
      <c r="S9" s="6"/>
      <c r="T9" s="6"/>
    </row>
    <row r="10" spans="1:20" x14ac:dyDescent="0.25">
      <c r="A10">
        <v>15360.13</v>
      </c>
      <c r="B10" s="1">
        <f>INDEX([1]LookupTables!B$4:B$13,MATCH('[1]Hydro Input'!A10,[1]LookupTables!D$4:D$13,-1))</f>
        <v>5</v>
      </c>
      <c r="C10" s="1">
        <v>475.2</v>
      </c>
      <c r="D10" s="1">
        <v>838.1</v>
      </c>
      <c r="E10" s="1">
        <v>1069.7</v>
      </c>
      <c r="F10" s="1">
        <v>1303.3</v>
      </c>
      <c r="G10" s="1">
        <v>1464.1</v>
      </c>
      <c r="H10" s="1">
        <v>1619.7</v>
      </c>
      <c r="I10" s="6">
        <f>C10*VLOOKUP(I$4,BFs!$A$5:$K$10,$B10+2,FALSE)</f>
        <v>486.71736592307371</v>
      </c>
      <c r="J10" s="6">
        <f>D10*VLOOKUP(J$4,BFs!$A$5:$K$10,$B10+2,FALSE)</f>
        <v>866.82687293892218</v>
      </c>
      <c r="K10" s="6">
        <f>E10*VLOOKUP(K$4,BFs!$A$5:$K$10,$B10+2,FALSE)</f>
        <v>1114.1988403874245</v>
      </c>
      <c r="L10" s="6">
        <f>F10*VLOOKUP(L$4,BFs!$A$5:$K$10,$B10+2,FALSE)</f>
        <v>1364.0874960749679</v>
      </c>
      <c r="M10" s="6">
        <f>G10*VLOOKUP(M$4,BFs!$A$5:$K$10,$B10+2,FALSE)</f>
        <v>1535.9886760963495</v>
      </c>
      <c r="N10" s="6">
        <f>H10*VLOOKUP(N$4,BFs!$A$5:$K$10,$B10+2,FALSE)</f>
        <v>1703.4324158693521</v>
      </c>
      <c r="O10" s="6"/>
      <c r="P10" s="6"/>
      <c r="Q10" s="6"/>
      <c r="R10" s="6"/>
      <c r="S10" s="6"/>
      <c r="T10" s="6"/>
    </row>
    <row r="11" spans="1:20" x14ac:dyDescent="0.25">
      <c r="A11">
        <v>11102.16</v>
      </c>
      <c r="B11" s="1">
        <f>INDEX([1]LookupTables!B$4:B$13,MATCH('[1]Hydro Input'!A11,[1]LookupTables!D$4:D$13,-1))</f>
        <v>6</v>
      </c>
      <c r="C11" s="1">
        <v>499</v>
      </c>
      <c r="D11" s="1">
        <v>878.4</v>
      </c>
      <c r="E11" s="1">
        <v>1122</v>
      </c>
      <c r="F11" s="1">
        <v>1364.7</v>
      </c>
      <c r="G11" s="1">
        <v>1534.8</v>
      </c>
      <c r="H11" s="1">
        <v>1701</v>
      </c>
      <c r="I11" s="6">
        <f>C11*VLOOKUP(I$4,BFs!$A$5:$K$10,$B11+2,FALSE)</f>
        <v>509.41217100423171</v>
      </c>
      <c r="J11" s="6">
        <f>D11*VLOOKUP(J$4,BFs!$A$5:$K$10,$B11+2,FALSE)</f>
        <v>904.36575479988392</v>
      </c>
      <c r="K11" s="6">
        <f>E11*VLOOKUP(K$4,BFs!$A$5:$K$10,$B11+2,FALSE)</f>
        <v>1161.2305151529645</v>
      </c>
      <c r="L11" s="6">
        <f>F11*VLOOKUP(L$4,BFs!$A$5:$K$10,$B11+2,FALSE)</f>
        <v>1418.5908600746475</v>
      </c>
      <c r="M11" s="6">
        <f>G11*VLOOKUP(M$4,BFs!$A$5:$K$10,$B11+2,FALSE)</f>
        <v>1600.7171503391157</v>
      </c>
      <c r="N11" s="6">
        <f>H11*VLOOKUP(N$4,BFs!$A$5:$K$10,$B11+2,FALSE)</f>
        <v>1779.9207657429765</v>
      </c>
      <c r="O11" s="6"/>
      <c r="P11" s="6"/>
      <c r="Q11" s="6"/>
      <c r="R11" s="6"/>
      <c r="S11" s="6"/>
      <c r="T11" s="6"/>
    </row>
    <row r="12" spans="1:20" x14ac:dyDescent="0.25">
      <c r="A12">
        <v>6533.1689999999999</v>
      </c>
      <c r="B12" s="1">
        <f>INDEX([1]LookupTables!B$4:B$13,MATCH('[1]Hydro Input'!A12,[1]LookupTables!D$4:D$13,-1))</f>
        <v>7</v>
      </c>
      <c r="C12" s="1">
        <v>572</v>
      </c>
      <c r="D12" s="1">
        <v>1009.2</v>
      </c>
      <c r="E12" s="1">
        <v>1319</v>
      </c>
      <c r="F12" s="1">
        <v>1636</v>
      </c>
      <c r="G12" s="1">
        <v>1872.8</v>
      </c>
      <c r="H12" s="1">
        <v>2127</v>
      </c>
      <c r="I12" s="6">
        <f>C12*VLOOKUP(I$4,BFs!$A$5:$K$10,$B12+2,FALSE)</f>
        <v>595.84673599561404</v>
      </c>
      <c r="J12" s="6">
        <f>D12*VLOOKUP(J$4,BFs!$A$5:$K$10,$B12+2,FALSE)</f>
        <v>1062.5491598499984</v>
      </c>
      <c r="K12" s="6">
        <f>E12*VLOOKUP(K$4,BFs!$A$5:$K$10,$B12+2,FALSE)</f>
        <v>1397.8737071050705</v>
      </c>
      <c r="L12" s="6">
        <f>F12*VLOOKUP(L$4,BFs!$A$5:$K$10,$B12+2,FALSE)</f>
        <v>1746.2761849040239</v>
      </c>
      <c r="M12" s="6">
        <f>G12*VLOOKUP(M$4,BFs!$A$5:$K$10,$B12+2,FALSE)</f>
        <v>2014.6604031035872</v>
      </c>
      <c r="N12" s="6">
        <f>H12*VLOOKUP(N$4,BFs!$A$5:$K$10,$B12+2,FALSE)</f>
        <v>2304.6054374162209</v>
      </c>
      <c r="O12" s="6"/>
      <c r="P12" s="6"/>
      <c r="Q12" s="6"/>
      <c r="R12" s="6"/>
      <c r="S12" s="6"/>
      <c r="T12" s="6"/>
    </row>
    <row r="13" spans="1:20" x14ac:dyDescent="0.25">
      <c r="A13">
        <v>5047.1750000000002</v>
      </c>
      <c r="B13" s="1">
        <f>INDEX([1]LookupTables!B$4:B$13,MATCH('[1]Hydro Input'!A13,[1]LookupTables!D$4:D$13,-1))</f>
        <v>7</v>
      </c>
      <c r="C13" s="1">
        <v>607</v>
      </c>
      <c r="D13" s="1">
        <v>1074.3</v>
      </c>
      <c r="E13" s="1">
        <v>1420</v>
      </c>
      <c r="F13" s="1">
        <v>1798.8</v>
      </c>
      <c r="G13" s="1">
        <v>2093.1</v>
      </c>
      <c r="H13" s="1">
        <v>2418</v>
      </c>
      <c r="I13" s="6">
        <f>C13*VLOOKUP(I$4,BFs!$A$5:$K$10,$B13+2,FALSE)</f>
        <v>632.30588942191912</v>
      </c>
      <c r="J13" s="6">
        <f>D13*VLOOKUP(J$4,BFs!$A$5:$K$10,$B13+2,FALSE)</f>
        <v>1131.0905295549478</v>
      </c>
      <c r="K13" s="6">
        <f>E13*VLOOKUP(K$4,BFs!$A$5:$K$10,$B13+2,FALSE)</f>
        <v>1504.9133162162245</v>
      </c>
      <c r="L13" s="6">
        <f>F13*VLOOKUP(L$4,BFs!$A$5:$K$10,$B13+2,FALSE)</f>
        <v>1920.0498786096323</v>
      </c>
      <c r="M13" s="6">
        <f>G13*VLOOKUP(M$4,BFs!$A$5:$K$10,$B13+2,FALSE)</f>
        <v>2251.6476344169791</v>
      </c>
      <c r="N13" s="6">
        <f>H13*VLOOKUP(N$4,BFs!$A$5:$K$10,$B13+2,FALSE)</f>
        <v>2619.9040656663951</v>
      </c>
      <c r="O13" s="6"/>
      <c r="P13" s="6"/>
      <c r="Q13" s="6"/>
      <c r="R13" s="6"/>
      <c r="S13" s="6"/>
      <c r="T13" s="6"/>
    </row>
    <row r="14" spans="1:20" x14ac:dyDescent="0.25">
      <c r="A14">
        <v>3600.6640000000002</v>
      </c>
      <c r="B14" s="1">
        <f>INDEX([1]LookupTables!B$4:B$13,MATCH('[1]Hydro Input'!A14,[1]LookupTables!D$4:D$13,-1))</f>
        <v>8</v>
      </c>
      <c r="C14" s="1">
        <v>615</v>
      </c>
      <c r="D14" s="1">
        <v>1090.2</v>
      </c>
      <c r="E14" s="1">
        <v>1445</v>
      </c>
      <c r="F14" s="1">
        <v>1841.9</v>
      </c>
      <c r="G14" s="1">
        <v>2153.1999999999998</v>
      </c>
      <c r="H14" s="1">
        <v>2498</v>
      </c>
      <c r="I14" s="6">
        <f>C14*VLOOKUP(I$4,BFs!$A$5:$K$10,$B14+2,FALSE)</f>
        <v>638.54419074299631</v>
      </c>
      <c r="J14" s="6">
        <f>D14*VLOOKUP(J$4,BFs!$A$5:$K$10,$B14+2,FALSE)</f>
        <v>1149.042499650531</v>
      </c>
      <c r="K14" s="6">
        <f>E14*VLOOKUP(K$4,BFs!$A$5:$K$10,$B14+2,FALSE)</f>
        <v>1536.9580733762266</v>
      </c>
      <c r="L14" s="6">
        <f>F14*VLOOKUP(L$4,BFs!$A$5:$K$10,$B14+2,FALSE)</f>
        <v>1977.1209885639671</v>
      </c>
      <c r="M14" s="6">
        <f>G14*VLOOKUP(M$4,BFs!$A$5:$K$10,$B14+2,FALSE)</f>
        <v>2325.4612638039534</v>
      </c>
      <c r="N14" s="6">
        <f>H14*VLOOKUP(N$4,BFs!$A$5:$K$10,$B14+2,FALSE)</f>
        <v>2711.8120343972942</v>
      </c>
      <c r="O14" s="6"/>
      <c r="P14" s="6"/>
      <c r="Q14" s="6"/>
      <c r="R14" s="6"/>
      <c r="S14" s="6"/>
      <c r="T14" s="6"/>
    </row>
    <row r="15" spans="1:20" x14ac:dyDescent="0.25">
      <c r="A15">
        <v>1099.06</v>
      </c>
      <c r="B15" s="1">
        <f>INDEX([1]LookupTables!B$4:B$13,MATCH('[1]Hydro Input'!A15,[1]LookupTables!D$4:D$13,-1))</f>
        <v>9</v>
      </c>
      <c r="C15" s="1">
        <v>681</v>
      </c>
      <c r="D15" s="1">
        <v>1166.8</v>
      </c>
      <c r="E15" s="1">
        <v>1529</v>
      </c>
      <c r="F15" s="1">
        <v>1932.6</v>
      </c>
      <c r="G15" s="1">
        <v>2248.4</v>
      </c>
      <c r="H15" s="1">
        <v>2597</v>
      </c>
      <c r="I15" s="6">
        <f>C15*VLOOKUP(I$4,BFs!$A$5:$K$10,$B15+2,FALSE)</f>
        <v>710.99470902317569</v>
      </c>
      <c r="J15" s="6">
        <f>D15*VLOOKUP(J$4,BFs!$A$5:$K$10,$B15+2,FALSE)</f>
        <v>1238.0913924615743</v>
      </c>
      <c r="K15" s="6">
        <f>E15*VLOOKUP(K$4,BFs!$A$5:$K$10,$B15+2,FALSE)</f>
        <v>1638.3316497894164</v>
      </c>
      <c r="L15" s="6">
        <f>F15*VLOOKUP(L$4,BFs!$A$5:$K$10,$B15+2,FALSE)</f>
        <v>2086.8582778614518</v>
      </c>
      <c r="M15" s="6">
        <f>G15*VLOOKUP(M$4,BFs!$A$5:$K$10,$B15+2,FALSE)</f>
        <v>2439.6261248010637</v>
      </c>
      <c r="N15" s="6">
        <f>H15*VLOOKUP(N$4,BFs!$A$5:$K$10,$B15+2,FALSE)</f>
        <v>2835.132270227175</v>
      </c>
      <c r="O15" s="6"/>
      <c r="P15" s="6"/>
      <c r="Q15" s="6"/>
      <c r="R15" s="6"/>
      <c r="S15" s="6"/>
      <c r="T15" s="6"/>
    </row>
  </sheetData>
  <mergeCells count="4">
    <mergeCell ref="A3:A4"/>
    <mergeCell ref="B3:B4"/>
    <mergeCell ref="C3:H3"/>
    <mergeCell ref="I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BFs</vt:lpstr>
      <vt:lpstr>Summary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Shour, Kyle</dc:creator>
  <cp:lastModifiedBy>Shour, Kyle</cp:lastModifiedBy>
  <dcterms:created xsi:type="dcterms:W3CDTF">2015-08-24T22:49:56Z</dcterms:created>
  <dcterms:modified xsi:type="dcterms:W3CDTF">2016-05-27T16:08:15Z</dcterms:modified>
</cp:coreProperties>
</file>