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14" i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L74" i="1" l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N31" i="1" l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J59" i="1"/>
  <c r="K59" i="1" s="1"/>
  <c r="H59" i="1"/>
  <c r="I59" i="1" s="1"/>
  <c r="E59" i="1"/>
  <c r="M72" i="1" s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K28" i="1" l="1"/>
  <c r="B53" i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l="1"/>
</calcChain>
</file>

<file path=xl/sharedStrings.xml><?xml version="1.0" encoding="utf-8"?>
<sst xmlns="http://schemas.openxmlformats.org/spreadsheetml/2006/main" count="137" uniqueCount="45">
  <si>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</si>
  <si>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</si>
  <si>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</si>
  <si>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</si>
  <si>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</si>
  <si>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</si>
  <si>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</si>
  <si>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</si>
  <si>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</si>
  <si>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</si>
  <si>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</si>
  <si>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</si>
  <si>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</si>
  <si>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</si>
  <si>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</si>
  <si>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</si>
  <si>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</si>
  <si>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</si>
  <si>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</si>
  <si>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</si>
  <si>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</si>
  <si>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</si>
  <si>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</si>
  <si>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</si>
  <si>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</si>
  <si>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</si>
  <si>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</si>
  <si>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</si>
  <si>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</si>
  <si>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</si>
  <si>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</si>
  <si>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</si>
  <si>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1ST FLUSH VOLUME</t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</si>
  <si>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</si>
  <si>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</si>
  <si>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</si>
  <si>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</si>
  <si>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</si>
  <si>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1</t>
  </si>
  <si>
    <t>2</t>
  </si>
  <si>
    <t>3</t>
  </si>
  <si>
    <t>4</t>
  </si>
  <si>
    <t>5</t>
  </si>
  <si>
    <t>6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</si>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</sst>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Fill="1" applyBorder="1"/>
    <xf numFmtId="2" fontId="0" fillId="0" borderId="0" xfId="0" applyNumberFormat="1" applyBorder="1"/>
    <xf numFmtId="164" fontId="0" fillId="0" borderId="0" xfId="0" applyNumberFormat="1"/>
    <xf numFmtId="2" fontId="0" fillId="0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1" applyNumberFormat="1" applyFont="1" applyBorder="1"/>
    <xf numFmtId="166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topLeftCell="A13" zoomScaleNormal="100" workbookViewId="0">
      <selection activeCell="Q18" sqref="Q18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19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19" ht="18" x14ac:dyDescent="0.35">
      <c r="B4" s="1" t="s">
        <v>8</v>
      </c>
      <c r="C4" s="1" t="s">
        <v>33</v>
      </c>
      <c r="D4" s="1" t="s">
        <v>34</v>
      </c>
      <c r="E4" s="1" t="s">
        <v>35</v>
      </c>
      <c r="F4" s="1" t="s">
        <v>36</v>
      </c>
      <c r="G4" s="1" t="s">
        <v>37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19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5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19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19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19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19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1" spans="2:19" x14ac:dyDescent="0.25">
      <c r="Q11" s="7"/>
      <c r="R11" s="7"/>
      <c r="S11" s="7"/>
    </row>
    <row r="12" spans="2:19" x14ac:dyDescent="0.25">
      <c r="B12" s="1" t="s">
        <v>10</v>
      </c>
      <c r="C12" s="1" t="s">
        <v>8</v>
      </c>
      <c r="D12" s="33" t="s">
        <v>0</v>
      </c>
      <c r="E12" s="33"/>
      <c r="F12" s="27" t="s">
        <v>6</v>
      </c>
      <c r="G12" s="29"/>
      <c r="H12" s="29"/>
      <c r="I12" s="28"/>
      <c r="J12" s="30" t="s">
        <v>18</v>
      </c>
      <c r="K12" s="31"/>
      <c r="L12" s="31"/>
      <c r="M12" s="32"/>
      <c r="N12" s="1" t="s">
        <v>19</v>
      </c>
      <c r="Q12" s="7"/>
      <c r="R12" s="20"/>
      <c r="S12" s="7"/>
    </row>
    <row r="13" spans="2:19" x14ac:dyDescent="0.25">
      <c r="B13" s="22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  <c r="Q13" s="7"/>
      <c r="R13" s="20"/>
      <c r="S13" s="7"/>
    </row>
    <row r="14" spans="2:19" x14ac:dyDescent="0.25">
      <c r="B14" s="23" t="s">
        <v>38</v>
      </c>
      <c r="C14" s="5">
        <v>2</v>
      </c>
      <c r="D14" s="5">
        <v>13508</v>
      </c>
      <c r="E14" s="26">
        <f>D14/43560</f>
        <v>0.3101010101010101</v>
      </c>
      <c r="F14" s="3">
        <v>0</v>
      </c>
      <c r="G14" s="3">
        <v>0.08</v>
      </c>
      <c r="H14" s="3">
        <v>0.15</v>
      </c>
      <c r="I14" s="3">
        <v>0.77</v>
      </c>
      <c r="J14" s="1">
        <f>$E14*F14</f>
        <v>0</v>
      </c>
      <c r="K14" s="1">
        <f t="shared" ref="K14:M21" si="0">$E14*G14</f>
        <v>2.4808080808080807E-2</v>
      </c>
      <c r="L14" s="1">
        <f t="shared" si="0"/>
        <v>4.6515151515151516E-2</v>
      </c>
      <c r="M14" s="1">
        <f t="shared" si="0"/>
        <v>0.23877777777777778</v>
      </c>
      <c r="N14" s="4">
        <f>SUM(J14:M14)</f>
        <v>0.3101010101010101</v>
      </c>
      <c r="Q14" s="7"/>
      <c r="R14" s="20"/>
      <c r="S14" s="7"/>
    </row>
    <row r="15" spans="2:19" x14ac:dyDescent="0.25">
      <c r="B15" s="23" t="s">
        <v>39</v>
      </c>
      <c r="C15" s="5">
        <v>2</v>
      </c>
      <c r="D15" s="5">
        <v>5489</v>
      </c>
      <c r="E15" s="26">
        <f t="shared" ref="E15:E23" si="1">D15/43560</f>
        <v>0.12601010101010102</v>
      </c>
      <c r="F15" s="3">
        <v>0</v>
      </c>
      <c r="G15" s="3">
        <v>0.1</v>
      </c>
      <c r="H15" s="3">
        <v>0.15</v>
      </c>
      <c r="I15" s="3">
        <v>0.75</v>
      </c>
      <c r="J15" s="1">
        <f t="shared" ref="J15:J21" si="2">$E15*F15</f>
        <v>0</v>
      </c>
      <c r="K15" s="1">
        <f t="shared" si="0"/>
        <v>1.2601010101010102E-2</v>
      </c>
      <c r="L15" s="1">
        <f t="shared" si="0"/>
        <v>1.8901515151515152E-2</v>
      </c>
      <c r="M15" s="1">
        <f t="shared" si="0"/>
        <v>9.4507575757575762E-2</v>
      </c>
      <c r="N15" s="4">
        <f t="shared" ref="N15:N23" si="3">SUM(J15:M15)</f>
        <v>0.12601010101010102</v>
      </c>
      <c r="Q15" s="7"/>
      <c r="R15" s="20"/>
      <c r="S15" s="7"/>
    </row>
    <row r="16" spans="2:19" x14ac:dyDescent="0.25">
      <c r="B16" s="23" t="s">
        <v>40</v>
      </c>
      <c r="C16" s="5">
        <v>2</v>
      </c>
      <c r="D16" s="5">
        <v>30954</v>
      </c>
      <c r="E16" s="26">
        <f t="shared" si="1"/>
        <v>0.71060606060606057</v>
      </c>
      <c r="F16" s="3">
        <v>0</v>
      </c>
      <c r="G16" s="3">
        <v>0.08</v>
      </c>
      <c r="H16" s="3">
        <v>0.09</v>
      </c>
      <c r="I16" s="3">
        <v>0.83</v>
      </c>
      <c r="J16" s="1">
        <f t="shared" si="2"/>
        <v>0</v>
      </c>
      <c r="K16" s="1">
        <f t="shared" si="0"/>
        <v>5.684848484848485E-2</v>
      </c>
      <c r="L16" s="1">
        <f t="shared" si="0"/>
        <v>6.3954545454545444E-2</v>
      </c>
      <c r="M16" s="1">
        <f t="shared" si="0"/>
        <v>0.58980303030303027</v>
      </c>
      <c r="N16" s="4">
        <f t="shared" si="3"/>
        <v>0.71060606060606057</v>
      </c>
      <c r="Q16" s="7"/>
      <c r="R16" s="20"/>
      <c r="S16" s="7"/>
    </row>
    <row r="17" spans="2:21" x14ac:dyDescent="0.25">
      <c r="B17" s="23" t="s">
        <v>41</v>
      </c>
      <c r="C17" s="5">
        <v>2</v>
      </c>
      <c r="D17" s="5">
        <v>20279</v>
      </c>
      <c r="E17" s="26">
        <f t="shared" si="1"/>
        <v>0.46554178145087238</v>
      </c>
      <c r="F17" s="3">
        <v>0</v>
      </c>
      <c r="G17" s="3">
        <v>0.17</v>
      </c>
      <c r="H17" s="3">
        <v>0.17</v>
      </c>
      <c r="I17" s="3">
        <v>0.66</v>
      </c>
      <c r="J17" s="1">
        <f t="shared" si="2"/>
        <v>0</v>
      </c>
      <c r="K17" s="1">
        <f t="shared" si="0"/>
        <v>7.9142102846648313E-2</v>
      </c>
      <c r="L17" s="1">
        <f t="shared" si="0"/>
        <v>7.9142102846648313E-2</v>
      </c>
      <c r="M17" s="1">
        <f t="shared" si="0"/>
        <v>0.30725757575757578</v>
      </c>
      <c r="N17" s="4">
        <f t="shared" si="3"/>
        <v>0.46554178145087244</v>
      </c>
      <c r="Q17" s="7"/>
      <c r="R17" s="20"/>
      <c r="S17" s="7"/>
    </row>
    <row r="18" spans="2:21" x14ac:dyDescent="0.25">
      <c r="B18" s="23" t="s">
        <v>42</v>
      </c>
      <c r="C18" s="5">
        <v>2</v>
      </c>
      <c r="D18" s="5">
        <v>4303</v>
      </c>
      <c r="E18" s="26">
        <f t="shared" si="1"/>
        <v>9.8783287419651061E-2</v>
      </c>
      <c r="F18" s="3">
        <v>0</v>
      </c>
      <c r="G18" s="3">
        <v>0.15</v>
      </c>
      <c r="H18" s="3">
        <v>0.25</v>
      </c>
      <c r="I18" s="3">
        <v>0.6</v>
      </c>
      <c r="J18" s="1">
        <f t="shared" si="2"/>
        <v>0</v>
      </c>
      <c r="K18" s="1">
        <f t="shared" si="0"/>
        <v>1.4817493112947659E-2</v>
      </c>
      <c r="L18" s="1">
        <f t="shared" si="0"/>
        <v>2.4695821854912765E-2</v>
      </c>
      <c r="M18" s="1">
        <f t="shared" si="0"/>
        <v>5.9269972451790637E-2</v>
      </c>
      <c r="N18" s="4">
        <f t="shared" si="3"/>
        <v>9.8783287419651061E-2</v>
      </c>
      <c r="Q18" s="7"/>
      <c r="R18" s="20"/>
      <c r="S18" s="7"/>
    </row>
    <row r="19" spans="2:21" x14ac:dyDescent="0.25">
      <c r="B19" s="23" t="s">
        <v>43</v>
      </c>
      <c r="C19" s="5">
        <v>2</v>
      </c>
      <c r="D19" s="1">
        <v>2200</v>
      </c>
      <c r="E19" s="26">
        <f t="shared" si="1"/>
        <v>5.0505050505050504E-2</v>
      </c>
      <c r="F19" s="3">
        <v>0</v>
      </c>
      <c r="G19" s="3">
        <v>0</v>
      </c>
      <c r="H19" s="3">
        <v>0</v>
      </c>
      <c r="I19" s="3">
        <v>1</v>
      </c>
      <c r="J19" s="1">
        <f t="shared" si="2"/>
        <v>0</v>
      </c>
      <c r="K19" s="1">
        <f t="shared" si="0"/>
        <v>0</v>
      </c>
      <c r="L19" s="1">
        <f t="shared" si="0"/>
        <v>0</v>
      </c>
      <c r="M19" s="1">
        <f t="shared" si="0"/>
        <v>5.0505050505050504E-2</v>
      </c>
      <c r="N19" s="4">
        <f t="shared" si="3"/>
        <v>5.0505050505050504E-2</v>
      </c>
      <c r="Q19" s="34"/>
      <c r="R19" s="7"/>
      <c r="S19" s="7"/>
    </row>
    <row r="20" spans="2:21" x14ac:dyDescent="0.25">
      <c r="B20" s="23" t="s">
        <v>44</v>
      </c>
      <c r="C20" s="5">
        <v>2</v>
      </c>
      <c r="D20" s="1">
        <v>237</v>
      </c>
      <c r="E20" s="26">
        <f t="shared" si="1"/>
        <v>5.4407713498622586E-3</v>
      </c>
      <c r="F20" s="3">
        <v>0</v>
      </c>
      <c r="G20" s="3">
        <v>0</v>
      </c>
      <c r="H20" s="3">
        <v>0</v>
      </c>
      <c r="I20" s="3">
        <v>1</v>
      </c>
      <c r="J20" s="1">
        <f t="shared" si="2"/>
        <v>0</v>
      </c>
      <c r="K20" s="1">
        <f t="shared" si="0"/>
        <v>0</v>
      </c>
      <c r="L20" s="1">
        <f t="shared" si="0"/>
        <v>0</v>
      </c>
      <c r="M20" s="1">
        <f t="shared" si="0"/>
        <v>5.4407713498622586E-3</v>
      </c>
      <c r="N20" s="4">
        <f t="shared" si="3"/>
        <v>5.4407713498622586E-3</v>
      </c>
      <c r="Q20" s="24"/>
      <c r="R20" s="7"/>
      <c r="S20" s="7"/>
    </row>
    <row r="21" spans="2:21" x14ac:dyDescent="0.25">
      <c r="B21" s="23"/>
      <c r="C21" s="5"/>
      <c r="D21" s="1"/>
      <c r="E21" s="26">
        <f t="shared" si="1"/>
        <v>0</v>
      </c>
      <c r="F21" s="3">
        <v>0</v>
      </c>
      <c r="G21" s="3">
        <v>0.1</v>
      </c>
      <c r="H21" s="3">
        <v>0</v>
      </c>
      <c r="I21" s="3">
        <v>0.9</v>
      </c>
      <c r="J21" s="1">
        <f t="shared" si="2"/>
        <v>0</v>
      </c>
      <c r="K21" s="1">
        <f t="shared" si="0"/>
        <v>0</v>
      </c>
      <c r="L21" s="1">
        <f t="shared" si="0"/>
        <v>0</v>
      </c>
      <c r="M21" s="1">
        <f t="shared" si="0"/>
        <v>0</v>
      </c>
      <c r="N21" s="4">
        <f t="shared" si="3"/>
        <v>0</v>
      </c>
      <c r="Q21" s="24"/>
      <c r="R21" s="7"/>
      <c r="S21" s="7"/>
    </row>
    <row r="22" spans="2:21" x14ac:dyDescent="0.25">
      <c r="B22" s="23"/>
      <c r="C22" s="5"/>
      <c r="D22" s="5"/>
      <c r="E22" s="26">
        <f t="shared" si="1"/>
        <v>0</v>
      </c>
      <c r="F22" s="3">
        <v>0</v>
      </c>
      <c r="G22" s="3">
        <v>0.1</v>
      </c>
      <c r="H22" s="3">
        <v>0</v>
      </c>
      <c r="I22" s="3">
        <v>0.9</v>
      </c>
      <c r="J22" s="1">
        <f t="shared" ref="J22:J23" si="4">$E22*F22</f>
        <v>0</v>
      </c>
      <c r="K22" s="1">
        <f t="shared" ref="K22:K23" si="5">$E22*G22</f>
        <v>0</v>
      </c>
      <c r="L22" s="1">
        <f t="shared" ref="L22:L23" si="6">$E22*H22</f>
        <v>0</v>
      </c>
      <c r="M22" s="1">
        <f t="shared" ref="M22:M23" si="7">$E22*I22</f>
        <v>0</v>
      </c>
      <c r="N22" s="4">
        <f t="shared" si="3"/>
        <v>0</v>
      </c>
      <c r="P22" s="7"/>
      <c r="Q22" s="24"/>
      <c r="R22" s="7"/>
      <c r="S22" s="7"/>
      <c r="T22" s="7"/>
    </row>
    <row r="23" spans="2:21" x14ac:dyDescent="0.25">
      <c r="B23" s="23"/>
      <c r="C23" s="5"/>
      <c r="D23" s="5"/>
      <c r="E23" s="26">
        <f t="shared" si="1"/>
        <v>0</v>
      </c>
      <c r="F23" s="3">
        <v>0</v>
      </c>
      <c r="G23" s="3">
        <v>0.1</v>
      </c>
      <c r="H23" s="3">
        <v>0</v>
      </c>
      <c r="I23" s="3">
        <v>0.9</v>
      </c>
      <c r="J23" s="1">
        <f t="shared" si="4"/>
        <v>0</v>
      </c>
      <c r="K23" s="1">
        <f t="shared" si="5"/>
        <v>0</v>
      </c>
      <c r="L23" s="1">
        <f t="shared" si="6"/>
        <v>0</v>
      </c>
      <c r="M23" s="1">
        <f t="shared" si="7"/>
        <v>0</v>
      </c>
      <c r="N23" s="4">
        <f t="shared" si="3"/>
        <v>0</v>
      </c>
      <c r="O23" s="7"/>
      <c r="P23" s="7"/>
      <c r="Q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</row>
    <row r="25" spans="2:21" ht="19.5" x14ac:dyDescent="0.35">
      <c r="B25" s="9" t="s">
        <v>15</v>
      </c>
      <c r="C25" s="12" t="s">
        <v>11</v>
      </c>
      <c r="D25" s="33" t="s">
        <v>27</v>
      </c>
      <c r="E25" s="33"/>
      <c r="F25" s="27" t="s">
        <v>28</v>
      </c>
      <c r="G25" s="28"/>
      <c r="H25" s="27" t="s">
        <v>29</v>
      </c>
      <c r="I25" s="28"/>
      <c r="J25" s="33" t="s">
        <v>30</v>
      </c>
      <c r="K25" s="33"/>
      <c r="L25" s="10" t="s">
        <v>31</v>
      </c>
      <c r="M25" s="10" t="s">
        <v>22</v>
      </c>
      <c r="N25" s="27" t="s">
        <v>32</v>
      </c>
      <c r="O25" s="28"/>
      <c r="Q25" s="7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Q26" s="21"/>
      <c r="R26" s="25"/>
    </row>
    <row r="27" spans="2:21" x14ac:dyDescent="0.25">
      <c r="B27" s="11" t="str">
        <f t="shared" ref="B27:B36" si="8">B14</f>
        <v>1</v>
      </c>
      <c r="C27" s="13">
        <f t="shared" ref="C27" si="9">($J$6*J14+$K$6*K14+$L$6*L14+$M$6*M14)/E14</f>
        <v>1.7189999999999999</v>
      </c>
      <c r="D27" s="14">
        <f t="shared" ref="D27:D36" si="10">E14*C27/12</f>
        <v>4.4421969696969689E-2</v>
      </c>
      <c r="E27" s="15">
        <f>D27*43560</f>
        <v>1935.0209999999997</v>
      </c>
      <c r="F27" s="14">
        <f t="shared" ref="F27" si="11">D27+M14*($E$5-$D$5)/12</f>
        <v>5.3575117845117835E-2</v>
      </c>
      <c r="G27" s="15">
        <f>F27*43560</f>
        <v>2333.732133333333</v>
      </c>
      <c r="H27" s="14">
        <f t="shared" ref="H27" si="12">D27+M14*($F$5-$D$5)/12</f>
        <v>6.2728265993265989E-2</v>
      </c>
      <c r="I27" s="15">
        <f>H27*43560</f>
        <v>2732.4432666666667</v>
      </c>
      <c r="J27" s="14">
        <f t="shared" ref="J27" si="13">D27+M14*($G$5-$D$5)/12</f>
        <v>7.367224747474746E-2</v>
      </c>
      <c r="K27" s="15">
        <f>J27*43560</f>
        <v>3209.1630999999993</v>
      </c>
      <c r="L27" s="13">
        <f t="shared" ref="L27" si="14">J14*P$6+K14*Q$6+L14*R$6+M14*S$6</f>
        <v>1.227317777777778</v>
      </c>
      <c r="M27" s="13">
        <f t="shared" ref="M27" si="15">L27/E14</f>
        <v>3.9578000000000007</v>
      </c>
      <c r="N27" s="14">
        <f t="shared" ref="N27:N36" si="16">M14*(0.44-0.1)/12</f>
        <v>6.7653703703703695E-3</v>
      </c>
      <c r="O27" s="15">
        <f>N27*43560</f>
        <v>294.69953333333331</v>
      </c>
      <c r="Q27" s="7"/>
      <c r="R27" s="25"/>
    </row>
    <row r="28" spans="2:21" x14ac:dyDescent="0.25">
      <c r="B28" s="11" t="str">
        <f t="shared" si="8"/>
        <v>2</v>
      </c>
      <c r="C28" s="13">
        <f t="shared" ref="C28:C36" si="17">($J$6*J15+$K$6*K15+$L$6*L15+$M$6*M15)/E15</f>
        <v>1.6929999999999998</v>
      </c>
      <c r="D28" s="14">
        <f t="shared" si="10"/>
        <v>1.7777925084175084E-2</v>
      </c>
      <c r="E28" s="15">
        <f t="shared" ref="E28:E36" si="18">D28*43560</f>
        <v>774.40641666666659</v>
      </c>
      <c r="F28" s="14">
        <f t="shared" ref="F28:F36" si="19">D28+M15*($E$5-$D$5)/12</f>
        <v>2.1400715488215486E-2</v>
      </c>
      <c r="G28" s="15">
        <f t="shared" ref="G28:G36" si="20">F28*43560</f>
        <v>932.21516666666662</v>
      </c>
      <c r="H28" s="14">
        <f t="shared" ref="H28:H36" si="21">D28+M15*($F$5-$D$5)/12</f>
        <v>2.5023505892255892E-2</v>
      </c>
      <c r="I28" s="15">
        <f t="shared" ref="I28:I36" si="22">H28*43560</f>
        <v>1090.0239166666668</v>
      </c>
      <c r="J28" s="14">
        <f t="shared" ref="J28:J36" si="23">D28+M15*($G$5-$D$5)/12</f>
        <v>2.9355103114478115E-2</v>
      </c>
      <c r="K28" s="15">
        <f t="shared" ref="K28:K36" si="24">J28*43560</f>
        <v>1278.7082916666666</v>
      </c>
      <c r="L28" s="13">
        <f t="shared" ref="L28:L36" si="25">J15*P$6+K15*Q$6+L15*R$6+M15*S$6</f>
        <v>0.4928255050505051</v>
      </c>
      <c r="M28" s="13">
        <f t="shared" ref="M28:M36" si="26">L28/E15</f>
        <v>3.911</v>
      </c>
      <c r="N28" s="14">
        <f t="shared" si="16"/>
        <v>2.6777146464646464E-3</v>
      </c>
      <c r="O28" s="15">
        <f t="shared" ref="O28:O36" si="27">N28*43560</f>
        <v>116.64125</v>
      </c>
      <c r="Q28" s="8"/>
      <c r="R28" s="25"/>
    </row>
    <row r="29" spans="2:21" x14ac:dyDescent="0.25">
      <c r="B29" s="11" t="str">
        <f t="shared" si="8"/>
        <v>3</v>
      </c>
      <c r="C29" s="13">
        <f t="shared" si="17"/>
        <v>1.7777999999999998</v>
      </c>
      <c r="D29" s="14">
        <f t="shared" si="10"/>
        <v>0.10527628787878786</v>
      </c>
      <c r="E29" s="15">
        <f t="shared" si="18"/>
        <v>4585.8350999999993</v>
      </c>
      <c r="F29" s="14">
        <f t="shared" si="19"/>
        <v>0.12788540404040402</v>
      </c>
      <c r="G29" s="15">
        <f t="shared" si="20"/>
        <v>5570.6881999999996</v>
      </c>
      <c r="H29" s="14">
        <f t="shared" si="21"/>
        <v>0.15049452020202017</v>
      </c>
      <c r="I29" s="15">
        <f t="shared" si="22"/>
        <v>6555.541299999999</v>
      </c>
      <c r="J29" s="14">
        <f t="shared" si="23"/>
        <v>0.17752715909090905</v>
      </c>
      <c r="K29" s="15">
        <f t="shared" si="24"/>
        <v>7733.0830499999984</v>
      </c>
      <c r="L29" s="13">
        <f t="shared" si="25"/>
        <v>2.8763912121212121</v>
      </c>
      <c r="M29" s="13">
        <f t="shared" si="26"/>
        <v>4.0478000000000005</v>
      </c>
      <c r="N29" s="14">
        <f t="shared" si="16"/>
        <v>1.6711085858585856E-2</v>
      </c>
      <c r="O29" s="15">
        <f t="shared" si="27"/>
        <v>727.93489999999986</v>
      </c>
      <c r="Q29" s="8"/>
      <c r="R29" s="25"/>
    </row>
    <row r="30" spans="2:21" x14ac:dyDescent="0.25">
      <c r="B30" s="11" t="str">
        <f t="shared" si="8"/>
        <v>4</v>
      </c>
      <c r="C30" s="13">
        <f t="shared" si="17"/>
        <v>1.5824</v>
      </c>
      <c r="D30" s="14">
        <f t="shared" si="10"/>
        <v>6.1389442913988373E-2</v>
      </c>
      <c r="E30" s="15">
        <f t="shared" si="18"/>
        <v>2674.1241333333337</v>
      </c>
      <c r="F30" s="14">
        <f t="shared" si="19"/>
        <v>7.3167649984695438E-2</v>
      </c>
      <c r="G30" s="15">
        <f t="shared" si="20"/>
        <v>3187.1828333333333</v>
      </c>
      <c r="H30" s="14">
        <f t="shared" si="21"/>
        <v>8.4945857055402516E-2</v>
      </c>
      <c r="I30" s="15">
        <f t="shared" si="22"/>
        <v>3700.2415333333338</v>
      </c>
      <c r="J30" s="14">
        <f t="shared" si="23"/>
        <v>9.9028495944291389E-2</v>
      </c>
      <c r="K30" s="15">
        <f t="shared" si="24"/>
        <v>4313.6812833333333</v>
      </c>
      <c r="L30" s="13">
        <f t="shared" si="25"/>
        <v>1.730511910009183</v>
      </c>
      <c r="M30" s="13">
        <f t="shared" si="26"/>
        <v>3.7172000000000005</v>
      </c>
      <c r="N30" s="14">
        <f t="shared" si="16"/>
        <v>8.7056313131313127E-3</v>
      </c>
      <c r="O30" s="15">
        <f t="shared" si="27"/>
        <v>379.21729999999997</v>
      </c>
      <c r="Q30" s="7"/>
      <c r="U30" s="6"/>
    </row>
    <row r="31" spans="2:21" x14ac:dyDescent="0.25">
      <c r="B31" s="11" t="str">
        <f t="shared" si="8"/>
        <v>5</v>
      </c>
      <c r="C31" s="13">
        <f t="shared" si="17"/>
        <v>1.53</v>
      </c>
      <c r="D31" s="14">
        <f t="shared" si="10"/>
        <v>1.259486914600551E-2</v>
      </c>
      <c r="E31" s="15">
        <f t="shared" si="18"/>
        <v>548.63250000000005</v>
      </c>
      <c r="F31" s="14">
        <f t="shared" si="19"/>
        <v>1.4866884756657484E-2</v>
      </c>
      <c r="G31" s="15">
        <f t="shared" si="20"/>
        <v>647.60149999999999</v>
      </c>
      <c r="H31" s="14">
        <f t="shared" si="21"/>
        <v>1.7138900367309459E-2</v>
      </c>
      <c r="I31" s="15">
        <f t="shared" si="22"/>
        <v>746.57050000000004</v>
      </c>
      <c r="J31" s="14">
        <f t="shared" si="23"/>
        <v>1.9855440771349861E-2</v>
      </c>
      <c r="K31" s="15">
        <f t="shared" si="24"/>
        <v>864.90299999999991</v>
      </c>
      <c r="L31" s="13">
        <f t="shared" si="25"/>
        <v>0.35996629935720847</v>
      </c>
      <c r="M31" s="13">
        <f t="shared" si="26"/>
        <v>3.6440000000000001</v>
      </c>
      <c r="N31" s="14">
        <f t="shared" si="16"/>
        <v>1.6793158861340678E-3</v>
      </c>
      <c r="O31" s="15">
        <f t="shared" si="27"/>
        <v>73.150999999999996</v>
      </c>
      <c r="Q31" s="8"/>
    </row>
    <row r="32" spans="2:21" x14ac:dyDescent="0.25">
      <c r="B32" s="11" t="str">
        <f t="shared" si="8"/>
        <v>6</v>
      </c>
      <c r="C32" s="13">
        <f t="shared" si="17"/>
        <v>1.97</v>
      </c>
      <c r="D32" s="14">
        <f t="shared" si="10"/>
        <v>8.291245791245792E-3</v>
      </c>
      <c r="E32" s="15">
        <f t="shared" si="18"/>
        <v>361.16666666666669</v>
      </c>
      <c r="F32" s="14">
        <f t="shared" si="19"/>
        <v>1.0227272727272727E-2</v>
      </c>
      <c r="G32" s="15">
        <f t="shared" si="20"/>
        <v>445.5</v>
      </c>
      <c r="H32" s="14">
        <f t="shared" si="21"/>
        <v>1.2163299663299664E-2</v>
      </c>
      <c r="I32" s="15">
        <f t="shared" si="22"/>
        <v>529.83333333333337</v>
      </c>
      <c r="J32" s="14">
        <f t="shared" si="23"/>
        <v>1.4478114478114479E-2</v>
      </c>
      <c r="K32" s="15">
        <f t="shared" si="24"/>
        <v>630.66666666666674</v>
      </c>
      <c r="L32" s="13">
        <f t="shared" si="25"/>
        <v>0.22070707070707071</v>
      </c>
      <c r="M32" s="13">
        <f t="shared" si="26"/>
        <v>4.37</v>
      </c>
      <c r="N32" s="14">
        <f t="shared" si="16"/>
        <v>1.430976430976431E-3</v>
      </c>
      <c r="O32" s="15">
        <f t="shared" si="27"/>
        <v>62.333333333333336</v>
      </c>
      <c r="Q32" s="7"/>
      <c r="R32" s="7"/>
      <c r="S32" s="7"/>
      <c r="T32" s="7"/>
    </row>
    <row r="33" spans="2:20" x14ac:dyDescent="0.25">
      <c r="B33" s="11" t="str">
        <f t="shared" si="8"/>
        <v>7</v>
      </c>
      <c r="C33" s="13">
        <f t="shared" si="17"/>
        <v>1.9700000000000002</v>
      </c>
      <c r="D33" s="14">
        <f t="shared" si="10"/>
        <v>8.9319329660238753E-4</v>
      </c>
      <c r="E33" s="15">
        <f t="shared" si="18"/>
        <v>38.907499999999999</v>
      </c>
      <c r="F33" s="14">
        <f t="shared" si="19"/>
        <v>1.1017561983471074E-3</v>
      </c>
      <c r="G33" s="15">
        <f t="shared" si="20"/>
        <v>47.9925</v>
      </c>
      <c r="H33" s="14">
        <f t="shared" si="21"/>
        <v>1.3103191000918273E-3</v>
      </c>
      <c r="I33" s="15">
        <f t="shared" si="22"/>
        <v>57.077500000000001</v>
      </c>
      <c r="J33" s="14">
        <f t="shared" si="23"/>
        <v>1.5596877869605143E-3</v>
      </c>
      <c r="K33" s="15">
        <f t="shared" si="24"/>
        <v>67.94</v>
      </c>
      <c r="L33" s="13">
        <f t="shared" si="25"/>
        <v>2.3776170798898072E-2</v>
      </c>
      <c r="M33" s="13">
        <f t="shared" si="26"/>
        <v>4.37</v>
      </c>
      <c r="N33" s="14">
        <f t="shared" si="16"/>
        <v>1.5415518824609732E-4</v>
      </c>
      <c r="O33" s="15">
        <f t="shared" si="27"/>
        <v>6.714999999999999</v>
      </c>
      <c r="Q33" s="7"/>
      <c r="R33" s="7"/>
      <c r="S33" s="7"/>
      <c r="T33" s="7"/>
    </row>
    <row r="34" spans="2:20" x14ac:dyDescent="0.25">
      <c r="B34" s="11">
        <f t="shared" si="8"/>
        <v>0</v>
      </c>
      <c r="C34" s="13" t="e">
        <f t="shared" si="17"/>
        <v>#DIV/0!</v>
      </c>
      <c r="D34" s="14" t="e">
        <f t="shared" si="10"/>
        <v>#DIV/0!</v>
      </c>
      <c r="E34" s="15" t="e">
        <f t="shared" si="18"/>
        <v>#DIV/0!</v>
      </c>
      <c r="F34" s="14" t="e">
        <f t="shared" si="19"/>
        <v>#DIV/0!</v>
      </c>
      <c r="G34" s="15" t="e">
        <f t="shared" si="20"/>
        <v>#DIV/0!</v>
      </c>
      <c r="H34" s="14" t="e">
        <f t="shared" si="21"/>
        <v>#DIV/0!</v>
      </c>
      <c r="I34" s="15" t="e">
        <f t="shared" si="22"/>
        <v>#DIV/0!</v>
      </c>
      <c r="J34" s="14" t="e">
        <f t="shared" si="23"/>
        <v>#DIV/0!</v>
      </c>
      <c r="K34" s="15" t="e">
        <f t="shared" si="24"/>
        <v>#DIV/0!</v>
      </c>
      <c r="L34" s="13">
        <f t="shared" si="25"/>
        <v>0</v>
      </c>
      <c r="M34" s="13" t="e">
        <f t="shared" si="26"/>
        <v>#DIV/0!</v>
      </c>
      <c r="N34" s="14">
        <f t="shared" si="16"/>
        <v>0</v>
      </c>
      <c r="O34" s="15">
        <f t="shared" si="27"/>
        <v>0</v>
      </c>
      <c r="Q34" s="7"/>
      <c r="R34" s="7"/>
      <c r="S34" s="7"/>
      <c r="T34" s="7"/>
    </row>
    <row r="35" spans="2:20" x14ac:dyDescent="0.25">
      <c r="B35" s="11">
        <f t="shared" si="8"/>
        <v>0</v>
      </c>
      <c r="C35" s="13" t="e">
        <f t="shared" si="17"/>
        <v>#DIV/0!</v>
      </c>
      <c r="D35" s="14" t="e">
        <f t="shared" si="10"/>
        <v>#DIV/0!</v>
      </c>
      <c r="E35" s="15" t="e">
        <f t="shared" si="18"/>
        <v>#DIV/0!</v>
      </c>
      <c r="F35" s="14" t="e">
        <f t="shared" si="19"/>
        <v>#DIV/0!</v>
      </c>
      <c r="G35" s="15" t="e">
        <f t="shared" si="20"/>
        <v>#DIV/0!</v>
      </c>
      <c r="H35" s="14" t="e">
        <f t="shared" si="21"/>
        <v>#DIV/0!</v>
      </c>
      <c r="I35" s="15" t="e">
        <f t="shared" si="22"/>
        <v>#DIV/0!</v>
      </c>
      <c r="J35" s="14" t="e">
        <f t="shared" si="23"/>
        <v>#DIV/0!</v>
      </c>
      <c r="K35" s="15" t="e">
        <f t="shared" si="24"/>
        <v>#DIV/0!</v>
      </c>
      <c r="L35" s="13">
        <f t="shared" si="25"/>
        <v>0</v>
      </c>
      <c r="M35" s="13" t="e">
        <f t="shared" si="26"/>
        <v>#DIV/0!</v>
      </c>
      <c r="N35" s="14">
        <f t="shared" si="16"/>
        <v>0</v>
      </c>
      <c r="O35" s="15">
        <f t="shared" si="27"/>
        <v>0</v>
      </c>
      <c r="Q35" s="7"/>
      <c r="R35" s="7"/>
      <c r="S35" s="7"/>
      <c r="T35" s="7"/>
    </row>
    <row r="36" spans="2:20" x14ac:dyDescent="0.25">
      <c r="B36" s="11">
        <f t="shared" si="8"/>
        <v>0</v>
      </c>
      <c r="C36" s="13" t="e">
        <f t="shared" si="17"/>
        <v>#DIV/0!</v>
      </c>
      <c r="D36" s="14" t="e">
        <f t="shared" si="10"/>
        <v>#DIV/0!</v>
      </c>
      <c r="E36" s="15" t="e">
        <f t="shared" si="18"/>
        <v>#DIV/0!</v>
      </c>
      <c r="F36" s="14" t="e">
        <f t="shared" si="19"/>
        <v>#DIV/0!</v>
      </c>
      <c r="G36" s="15" t="e">
        <f t="shared" si="20"/>
        <v>#DIV/0!</v>
      </c>
      <c r="H36" s="14" t="e">
        <f t="shared" si="21"/>
        <v>#DIV/0!</v>
      </c>
      <c r="I36" s="15" t="e">
        <f t="shared" si="22"/>
        <v>#DIV/0!</v>
      </c>
      <c r="J36" s="14" t="e">
        <f t="shared" si="23"/>
        <v>#DIV/0!</v>
      </c>
      <c r="K36" s="15" t="e">
        <f t="shared" si="24"/>
        <v>#DIV/0!</v>
      </c>
      <c r="L36" s="13">
        <f t="shared" si="25"/>
        <v>0</v>
      </c>
      <c r="M36" s="13" t="e">
        <f t="shared" si="26"/>
        <v>#DIV/0!</v>
      </c>
      <c r="N36" s="14">
        <f t="shared" si="16"/>
        <v>0</v>
      </c>
      <c r="O36" s="15">
        <f t="shared" si="27"/>
        <v>0</v>
      </c>
      <c r="P36" s="7"/>
      <c r="Q36" s="8"/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x14ac:dyDescent="0.35">
      <c r="B38" s="9" t="s">
        <v>24</v>
      </c>
      <c r="C38" s="12" t="s">
        <v>11</v>
      </c>
      <c r="D38" s="27" t="s">
        <v>27</v>
      </c>
      <c r="E38" s="28"/>
      <c r="F38" s="27" t="s">
        <v>28</v>
      </c>
      <c r="G38" s="28"/>
      <c r="H38" s="27" t="s">
        <v>29</v>
      </c>
      <c r="I38" s="28"/>
      <c r="J38" s="33" t="s">
        <v>30</v>
      </c>
      <c r="K38" s="33"/>
      <c r="L38" s="10" t="s">
        <v>31</v>
      </c>
      <c r="M38" s="10" t="s">
        <v>22</v>
      </c>
      <c r="N38" s="27" t="s">
        <v>32</v>
      </c>
      <c r="O38" s="28"/>
      <c r="P38" s="7"/>
      <c r="Q38" s="7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7"/>
      <c r="Q39" s="7"/>
      <c r="R39" s="7"/>
      <c r="S39" s="7"/>
      <c r="T39" s="7"/>
    </row>
    <row r="40" spans="2:20" x14ac:dyDescent="0.25">
      <c r="B40" s="11" t="str">
        <f t="shared" ref="B40:B49" si="28">B14</f>
        <v>1</v>
      </c>
      <c r="C40" s="13">
        <f t="shared" ref="C40" si="29">($J$7*J14+$K$7*K14+$L$7*L14+$M$7*M14)/E14</f>
        <v>1.8643000000000003</v>
      </c>
      <c r="D40" s="14">
        <f t="shared" ref="D40:D49" si="30">E14*C40/12</f>
        <v>4.8176776094276098E-2</v>
      </c>
      <c r="E40" s="15">
        <f>D40*43560</f>
        <v>2098.580366666667</v>
      </c>
      <c r="F40" s="14">
        <f t="shared" ref="F40" si="31">D40+M14*($E$6-$D$6)/12</f>
        <v>5.6136035353535355E-2</v>
      </c>
      <c r="G40" s="15">
        <f>F40*43560</f>
        <v>2445.2856999999999</v>
      </c>
      <c r="H40" s="14">
        <f t="shared" ref="H40" si="32">D40+M14*($F$6-$D$6)/12</f>
        <v>6.708001683501684E-2</v>
      </c>
      <c r="I40" s="15">
        <f>H40*43560</f>
        <v>2922.0055333333335</v>
      </c>
      <c r="J40" s="14">
        <f t="shared" ref="J40" si="33">D40+M14*($G$6-$D$6)/12</f>
        <v>8.0013813131313144E-2</v>
      </c>
      <c r="K40" s="15">
        <f>J40*43560</f>
        <v>3485.4017000000003</v>
      </c>
      <c r="L40" s="35">
        <f t="shared" ref="L40" si="34">J14*P$7+K14*Q$7+L14*R$7+M14*S$7</f>
        <v>1.3248755555555556</v>
      </c>
      <c r="M40" s="13">
        <f t="shared" ref="M40" si="35">L40/E14</f>
        <v>4.2724000000000002</v>
      </c>
      <c r="N40" s="14">
        <f t="shared" ref="N40:N49" si="36">M14*(0.44-0.1)/12</f>
        <v>6.7653703703703695E-3</v>
      </c>
      <c r="O40" s="15">
        <f>N40*43560</f>
        <v>294.69953333333331</v>
      </c>
      <c r="P40" s="7"/>
      <c r="Q40" s="7"/>
      <c r="R40" s="7"/>
      <c r="S40" s="7"/>
      <c r="T40" s="7"/>
    </row>
    <row r="41" spans="2:20" x14ac:dyDescent="0.25">
      <c r="B41" s="11" t="str">
        <f t="shared" si="28"/>
        <v>2</v>
      </c>
      <c r="C41" s="13">
        <f t="shared" ref="C41:C49" si="37">($J$7*J15+$K$7*K15+$L$7*L15+$M$7*M15)/E15</f>
        <v>1.8375000000000001</v>
      </c>
      <c r="D41" s="14">
        <f t="shared" si="30"/>
        <v>1.9295296717171718E-2</v>
      </c>
      <c r="E41" s="15">
        <f t="shared" ref="E41:E49" si="38">D41*43560</f>
        <v>840.50312500000007</v>
      </c>
      <c r="F41" s="14">
        <f t="shared" ref="F41:F49" si="39">D41+M15*($E$6-$D$6)/12</f>
        <v>2.2445549242424243E-2</v>
      </c>
      <c r="G41" s="15">
        <f t="shared" ref="G41:G49" si="40">F41*43560</f>
        <v>977.72812499999998</v>
      </c>
      <c r="H41" s="14">
        <f t="shared" ref="H41:H49" si="41">D41+M15*($F$6-$D$6)/12</f>
        <v>2.6777146464646462E-2</v>
      </c>
      <c r="I41" s="15">
        <f t="shared" ref="I41:I49" si="42">H41*43560</f>
        <v>1166.4124999999999</v>
      </c>
      <c r="J41" s="14">
        <f t="shared" ref="J41:J49" si="43">D41+M15*($G$6-$D$6)/12</f>
        <v>3.189630681818182E-2</v>
      </c>
      <c r="K41" s="15">
        <f t="shared" ref="K41:K49" si="44">J41*43560</f>
        <v>1389.403125</v>
      </c>
      <c r="L41" s="35">
        <f t="shared" ref="L41:L49" si="45">J15*P$7+K15*Q$7+L15*R$7+M15*S$7</f>
        <v>0.53226666666666667</v>
      </c>
      <c r="M41" s="13">
        <f t="shared" ref="M41:M49" si="46">L41/E15</f>
        <v>4.2240000000000002</v>
      </c>
      <c r="N41" s="14">
        <f t="shared" si="36"/>
        <v>2.6777146464646464E-3</v>
      </c>
      <c r="O41" s="15">
        <f t="shared" ref="O41:O49" si="47">N41*43560</f>
        <v>116.64125</v>
      </c>
      <c r="P41" s="7"/>
      <c r="Q41" s="7"/>
      <c r="R41" s="7"/>
      <c r="S41" s="7"/>
      <c r="T41" s="7"/>
    </row>
    <row r="42" spans="2:20" x14ac:dyDescent="0.25">
      <c r="B42" s="11" t="str">
        <f t="shared" si="28"/>
        <v>3</v>
      </c>
      <c r="C42" s="13">
        <f t="shared" si="37"/>
        <v>1.9237</v>
      </c>
      <c r="D42" s="14">
        <f t="shared" si="30"/>
        <v>0.11391607323232322</v>
      </c>
      <c r="E42" s="15">
        <f t="shared" si="38"/>
        <v>4962.1841499999991</v>
      </c>
      <c r="F42" s="14">
        <f t="shared" si="39"/>
        <v>0.13357617424242424</v>
      </c>
      <c r="G42" s="15">
        <f t="shared" si="40"/>
        <v>5818.5781500000003</v>
      </c>
      <c r="H42" s="14">
        <f t="shared" si="41"/>
        <v>0.16060881313131312</v>
      </c>
      <c r="I42" s="15">
        <f t="shared" si="42"/>
        <v>6996.1198999999997</v>
      </c>
      <c r="J42" s="14">
        <f t="shared" si="43"/>
        <v>0.19255647727272726</v>
      </c>
      <c r="K42" s="15">
        <f t="shared" si="44"/>
        <v>8387.7601500000001</v>
      </c>
      <c r="L42" s="35">
        <f t="shared" si="45"/>
        <v>3.1025060606060606</v>
      </c>
      <c r="M42" s="13">
        <f t="shared" si="46"/>
        <v>4.3660000000000005</v>
      </c>
      <c r="N42" s="14">
        <f t="shared" si="36"/>
        <v>1.6711085858585856E-2</v>
      </c>
      <c r="O42" s="15">
        <f t="shared" si="47"/>
        <v>727.93489999999986</v>
      </c>
      <c r="S42" s="7"/>
      <c r="T42" s="7"/>
    </row>
    <row r="43" spans="2:20" x14ac:dyDescent="0.25">
      <c r="B43" s="11" t="str">
        <f t="shared" si="28"/>
        <v>4</v>
      </c>
      <c r="C43" s="13">
        <f t="shared" si="37"/>
        <v>1.7239000000000002</v>
      </c>
      <c r="D43" s="14">
        <f t="shared" si="30"/>
        <v>6.6878956420263244E-2</v>
      </c>
      <c r="E43" s="15">
        <f t="shared" si="38"/>
        <v>2913.2473416666671</v>
      </c>
      <c r="F43" s="14">
        <f t="shared" si="39"/>
        <v>7.7120875612182435E-2</v>
      </c>
      <c r="G43" s="15">
        <f t="shared" si="40"/>
        <v>3359.385341666667</v>
      </c>
      <c r="H43" s="14">
        <f t="shared" si="41"/>
        <v>9.1203514501071323E-2</v>
      </c>
      <c r="I43" s="15">
        <f t="shared" si="42"/>
        <v>3972.8250916666666</v>
      </c>
      <c r="J43" s="14">
        <f t="shared" si="43"/>
        <v>0.10784663318794002</v>
      </c>
      <c r="K43" s="15">
        <f t="shared" si="44"/>
        <v>4697.7993416666677</v>
      </c>
      <c r="L43" s="35">
        <f t="shared" si="45"/>
        <v>1.87306080348944</v>
      </c>
      <c r="M43" s="13">
        <f t="shared" si="46"/>
        <v>4.0234000000000005</v>
      </c>
      <c r="N43" s="14">
        <f t="shared" si="36"/>
        <v>8.7056313131313127E-3</v>
      </c>
      <c r="O43" s="15">
        <f t="shared" si="47"/>
        <v>379.21729999999997</v>
      </c>
      <c r="S43" s="7"/>
      <c r="T43" s="7"/>
    </row>
    <row r="44" spans="2:20" x14ac:dyDescent="0.25">
      <c r="B44" s="11" t="str">
        <f t="shared" si="28"/>
        <v>5</v>
      </c>
      <c r="C44" s="13">
        <f t="shared" si="37"/>
        <v>1.6715</v>
      </c>
      <c r="D44" s="14">
        <f t="shared" si="30"/>
        <v>1.3759688743495563E-2</v>
      </c>
      <c r="E44" s="15">
        <f t="shared" si="38"/>
        <v>599.37204166666675</v>
      </c>
      <c r="F44" s="14">
        <f t="shared" si="39"/>
        <v>1.5735354491888585E-2</v>
      </c>
      <c r="G44" s="15">
        <f t="shared" si="40"/>
        <v>685.43204166666681</v>
      </c>
      <c r="H44" s="14">
        <f t="shared" si="41"/>
        <v>1.8451894895928987E-2</v>
      </c>
      <c r="I44" s="15">
        <f t="shared" si="42"/>
        <v>803.76454166666667</v>
      </c>
      <c r="J44" s="14">
        <f t="shared" si="43"/>
        <v>2.1662351737067646E-2</v>
      </c>
      <c r="K44" s="15">
        <f t="shared" si="44"/>
        <v>943.61204166666664</v>
      </c>
      <c r="L44" s="35">
        <f t="shared" si="45"/>
        <v>0.38989763544536277</v>
      </c>
      <c r="M44" s="13">
        <f t="shared" si="46"/>
        <v>3.9470000000000001</v>
      </c>
      <c r="N44" s="14">
        <f t="shared" si="36"/>
        <v>1.6793158861340678E-3</v>
      </c>
      <c r="O44" s="15">
        <f t="shared" si="47"/>
        <v>73.150999999999996</v>
      </c>
      <c r="S44" s="7"/>
      <c r="T44" s="7"/>
    </row>
    <row r="45" spans="2:20" x14ac:dyDescent="0.25">
      <c r="B45" s="11" t="str">
        <f t="shared" si="28"/>
        <v>6</v>
      </c>
      <c r="C45" s="13">
        <f t="shared" si="37"/>
        <v>2.12</v>
      </c>
      <c r="D45" s="14">
        <f t="shared" si="30"/>
        <v>8.9225589225589239E-3</v>
      </c>
      <c r="E45" s="15">
        <f t="shared" si="38"/>
        <v>388.66666666666674</v>
      </c>
      <c r="F45" s="14">
        <f t="shared" si="39"/>
        <v>1.0606060606060607E-2</v>
      </c>
      <c r="G45" s="15">
        <f t="shared" si="40"/>
        <v>462</v>
      </c>
      <c r="H45" s="14">
        <f t="shared" si="41"/>
        <v>1.292087542087542E-2</v>
      </c>
      <c r="I45" s="15">
        <f t="shared" si="42"/>
        <v>562.83333333333326</v>
      </c>
      <c r="J45" s="14">
        <f t="shared" si="43"/>
        <v>1.565656565656566E-2</v>
      </c>
      <c r="K45" s="15">
        <f t="shared" si="44"/>
        <v>682.00000000000011</v>
      </c>
      <c r="L45" s="35">
        <f t="shared" si="45"/>
        <v>0.23737373737373738</v>
      </c>
      <c r="M45" s="13">
        <f t="shared" si="46"/>
        <v>4.7</v>
      </c>
      <c r="N45" s="14">
        <f t="shared" si="36"/>
        <v>1.430976430976431E-3</v>
      </c>
      <c r="O45" s="15">
        <f t="shared" si="47"/>
        <v>62.333333333333336</v>
      </c>
      <c r="S45" s="7"/>
      <c r="T45" s="7"/>
    </row>
    <row r="46" spans="2:20" x14ac:dyDescent="0.25">
      <c r="B46" s="11" t="str">
        <f t="shared" si="28"/>
        <v>7</v>
      </c>
      <c r="C46" s="13">
        <f t="shared" si="37"/>
        <v>2.12</v>
      </c>
      <c r="D46" s="14">
        <f t="shared" si="30"/>
        <v>9.6120293847566575E-4</v>
      </c>
      <c r="E46" s="15">
        <f t="shared" si="38"/>
        <v>41.87</v>
      </c>
      <c r="F46" s="14">
        <f t="shared" si="39"/>
        <v>1.1425619834710744E-3</v>
      </c>
      <c r="G46" s="15">
        <f t="shared" si="40"/>
        <v>49.77</v>
      </c>
      <c r="H46" s="14">
        <f t="shared" si="41"/>
        <v>1.3919306703397611E-3</v>
      </c>
      <c r="I46" s="15">
        <f t="shared" si="42"/>
        <v>60.632499999999993</v>
      </c>
      <c r="J46" s="14">
        <f t="shared" si="43"/>
        <v>1.6866391184573002E-3</v>
      </c>
      <c r="K46" s="15">
        <f t="shared" si="44"/>
        <v>73.47</v>
      </c>
      <c r="L46" s="35">
        <f t="shared" si="45"/>
        <v>2.5571625344352616E-2</v>
      </c>
      <c r="M46" s="13">
        <f t="shared" si="46"/>
        <v>4.7</v>
      </c>
      <c r="N46" s="14">
        <f t="shared" si="36"/>
        <v>1.5415518824609732E-4</v>
      </c>
      <c r="O46" s="15">
        <f t="shared" si="47"/>
        <v>6.714999999999999</v>
      </c>
      <c r="S46" s="7"/>
      <c r="T46" s="7"/>
    </row>
    <row r="47" spans="2:20" x14ac:dyDescent="0.25">
      <c r="B47" s="11">
        <f t="shared" si="28"/>
        <v>0</v>
      </c>
      <c r="C47" s="13" t="e">
        <f t="shared" si="37"/>
        <v>#DIV/0!</v>
      </c>
      <c r="D47" s="14" t="e">
        <f t="shared" si="30"/>
        <v>#DIV/0!</v>
      </c>
      <c r="E47" s="15" t="e">
        <f t="shared" si="38"/>
        <v>#DIV/0!</v>
      </c>
      <c r="F47" s="14" t="e">
        <f t="shared" si="39"/>
        <v>#DIV/0!</v>
      </c>
      <c r="G47" s="15" t="e">
        <f t="shared" si="40"/>
        <v>#DIV/0!</v>
      </c>
      <c r="H47" s="14" t="e">
        <f t="shared" si="41"/>
        <v>#DIV/0!</v>
      </c>
      <c r="I47" s="15" t="e">
        <f t="shared" si="42"/>
        <v>#DIV/0!</v>
      </c>
      <c r="J47" s="14" t="e">
        <f t="shared" si="43"/>
        <v>#DIV/0!</v>
      </c>
      <c r="K47" s="15" t="e">
        <f t="shared" si="44"/>
        <v>#DIV/0!</v>
      </c>
      <c r="L47" s="15">
        <f t="shared" si="45"/>
        <v>0</v>
      </c>
      <c r="M47" s="13" t="e">
        <f t="shared" si="46"/>
        <v>#DIV/0!</v>
      </c>
      <c r="N47" s="14">
        <f t="shared" si="36"/>
        <v>0</v>
      </c>
      <c r="O47" s="15">
        <f t="shared" si="47"/>
        <v>0</v>
      </c>
      <c r="S47" s="7"/>
      <c r="T47" s="7"/>
    </row>
    <row r="48" spans="2:20" x14ac:dyDescent="0.25">
      <c r="B48" s="11">
        <f t="shared" si="28"/>
        <v>0</v>
      </c>
      <c r="C48" s="13" t="e">
        <f t="shared" si="37"/>
        <v>#DIV/0!</v>
      </c>
      <c r="D48" s="14" t="e">
        <f t="shared" si="30"/>
        <v>#DIV/0!</v>
      </c>
      <c r="E48" s="15" t="e">
        <f t="shared" si="38"/>
        <v>#DIV/0!</v>
      </c>
      <c r="F48" s="14" t="e">
        <f t="shared" si="39"/>
        <v>#DIV/0!</v>
      </c>
      <c r="G48" s="15" t="e">
        <f t="shared" si="40"/>
        <v>#DIV/0!</v>
      </c>
      <c r="H48" s="14" t="e">
        <f t="shared" si="41"/>
        <v>#DIV/0!</v>
      </c>
      <c r="I48" s="15" t="e">
        <f t="shared" si="42"/>
        <v>#DIV/0!</v>
      </c>
      <c r="J48" s="14" t="e">
        <f t="shared" si="43"/>
        <v>#DIV/0!</v>
      </c>
      <c r="K48" s="15" t="e">
        <f t="shared" si="44"/>
        <v>#DIV/0!</v>
      </c>
      <c r="L48" s="15">
        <f t="shared" si="45"/>
        <v>0</v>
      </c>
      <c r="M48" s="13" t="e">
        <f t="shared" si="46"/>
        <v>#DIV/0!</v>
      </c>
      <c r="N48" s="14">
        <f t="shared" si="36"/>
        <v>0</v>
      </c>
      <c r="O48" s="15">
        <f t="shared" si="47"/>
        <v>0</v>
      </c>
      <c r="S48" s="7"/>
      <c r="T48" s="7"/>
    </row>
    <row r="49" spans="2:20" x14ac:dyDescent="0.25">
      <c r="B49" s="11">
        <f t="shared" si="28"/>
        <v>0</v>
      </c>
      <c r="C49" s="13" t="e">
        <f t="shared" si="37"/>
        <v>#DIV/0!</v>
      </c>
      <c r="D49" s="14" t="e">
        <f t="shared" si="30"/>
        <v>#DIV/0!</v>
      </c>
      <c r="E49" s="15" t="e">
        <f t="shared" si="38"/>
        <v>#DIV/0!</v>
      </c>
      <c r="F49" s="14" t="e">
        <f t="shared" si="39"/>
        <v>#DIV/0!</v>
      </c>
      <c r="G49" s="15" t="e">
        <f t="shared" si="40"/>
        <v>#DIV/0!</v>
      </c>
      <c r="H49" s="14" t="e">
        <f t="shared" si="41"/>
        <v>#DIV/0!</v>
      </c>
      <c r="I49" s="15" t="e">
        <f t="shared" si="42"/>
        <v>#DIV/0!</v>
      </c>
      <c r="J49" s="14" t="e">
        <f t="shared" si="43"/>
        <v>#DIV/0!</v>
      </c>
      <c r="K49" s="15" t="e">
        <f t="shared" si="44"/>
        <v>#DIV/0!</v>
      </c>
      <c r="L49" s="15">
        <f t="shared" si="45"/>
        <v>0</v>
      </c>
      <c r="M49" s="13" t="e">
        <f t="shared" si="46"/>
        <v>#DIV/0!</v>
      </c>
      <c r="N49" s="14">
        <f t="shared" si="36"/>
        <v>0</v>
      </c>
      <c r="O49" s="15">
        <f t="shared" si="47"/>
        <v>0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7" t="s">
        <v>27</v>
      </c>
      <c r="E51" s="28"/>
      <c r="F51" s="27" t="s">
        <v>28</v>
      </c>
      <c r="G51" s="28"/>
      <c r="H51" s="27" t="s">
        <v>29</v>
      </c>
      <c r="I51" s="28"/>
      <c r="J51" s="33" t="s">
        <v>30</v>
      </c>
      <c r="K51" s="33"/>
      <c r="L51" s="10" t="s">
        <v>31</v>
      </c>
      <c r="M51" s="10" t="s">
        <v>22</v>
      </c>
      <c r="N51" s="27" t="s">
        <v>32</v>
      </c>
      <c r="O51" s="28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</row>
    <row r="53" spans="2:20" x14ac:dyDescent="0.25">
      <c r="B53" s="11" t="str">
        <f t="shared" ref="B53:B62" si="48">B14</f>
        <v>1</v>
      </c>
      <c r="C53" s="13">
        <f t="shared" ref="C53" si="49">($J$8*J14+$K$8*K14+$L$8*L14+$M$8*M14)/E14</f>
        <v>2.0843000000000003</v>
      </c>
      <c r="D53" s="14">
        <f t="shared" ref="D53:D62" si="50">E14*C53/12</f>
        <v>5.386196127946128E-2</v>
      </c>
      <c r="E53" s="15">
        <f>D53*43560</f>
        <v>2346.2270333333336</v>
      </c>
      <c r="F53" s="14">
        <f t="shared" ref="F53" si="51">D53+M14*($E$7-$D$7)/12</f>
        <v>6.3811035353535356E-2</v>
      </c>
      <c r="G53" s="15">
        <f>F53*43560</f>
        <v>2779.6087000000002</v>
      </c>
      <c r="H53" s="14">
        <f t="shared" ref="H53" si="52">D53+M14*($F$7-$D$7)/12</f>
        <v>8.0724461279461285E-2</v>
      </c>
      <c r="I53" s="15">
        <f>H53*43560</f>
        <v>3516.3575333333338</v>
      </c>
      <c r="J53" s="14">
        <f t="shared" ref="J53" si="53">D53+M14*($G$7-$D$7)/12</f>
        <v>9.9627702020202019E-2</v>
      </c>
      <c r="K53" s="15">
        <f>J53*43560</f>
        <v>4339.7826999999997</v>
      </c>
      <c r="L53" s="13">
        <f t="shared" ref="L53" si="54">J14*P$8+K14*Q$8+L14*R$8+M14*S$8</f>
        <v>1.4236427272727272</v>
      </c>
      <c r="M53" s="13">
        <f t="shared" ref="M53" si="55">L53/E14</f>
        <v>4.5908999999999995</v>
      </c>
      <c r="N53" s="14">
        <f t="shared" ref="N53:N62" si="56">M14*(0.44-0.1)/12</f>
        <v>6.7653703703703695E-3</v>
      </c>
      <c r="O53" s="15">
        <f>N53*43560</f>
        <v>294.69953333333331</v>
      </c>
    </row>
    <row r="54" spans="2:20" x14ac:dyDescent="0.25">
      <c r="B54" s="11" t="str">
        <f t="shared" si="48"/>
        <v>2</v>
      </c>
      <c r="C54" s="13">
        <f t="shared" ref="C54:C62" si="57">($J$8*J15+$K$8*K15+$L$8*L15+$M$8*M15)/E15</f>
        <v>2.0554999999999999</v>
      </c>
      <c r="D54" s="14">
        <f t="shared" si="50"/>
        <v>2.1584480218855218E-2</v>
      </c>
      <c r="E54" s="15">
        <f t="shared" ref="E54:E62" si="58">D54*43560</f>
        <v>940.21995833333335</v>
      </c>
      <c r="F54" s="14">
        <f t="shared" ref="F54:F62" si="59">D54+M15*($E$7-$D$7)/12</f>
        <v>2.5522295875420875E-2</v>
      </c>
      <c r="G54" s="15">
        <f t="shared" ref="G54:G62" si="60">F54*43560</f>
        <v>1111.7512083333334</v>
      </c>
      <c r="H54" s="14">
        <f t="shared" ref="H54:H62" si="61">D54+M15*($F$7-$D$7)/12</f>
        <v>3.2216582491582491E-2</v>
      </c>
      <c r="I54" s="15">
        <f t="shared" ref="I54:I62" si="62">H54*43560</f>
        <v>1403.3543333333332</v>
      </c>
      <c r="J54" s="14">
        <f t="shared" ref="J54:J62" si="63">D54+M15*($G$7-$D$7)/12</f>
        <v>3.9698432239057238E-2</v>
      </c>
      <c r="K54" s="15">
        <f t="shared" ref="K54:K62" si="64">J54*43560</f>
        <v>1729.2637083333334</v>
      </c>
      <c r="L54" s="13">
        <f t="shared" ref="L54:L62" si="65">J15*P$8+K15*Q$8+L15*R$8+M15*S$8</f>
        <v>0.57240088383838383</v>
      </c>
      <c r="M54" s="13">
        <f t="shared" ref="M54:M62" si="66">L54/E15</f>
        <v>4.5424999999999995</v>
      </c>
      <c r="N54" s="14">
        <f t="shared" si="56"/>
        <v>2.6777146464646464E-3</v>
      </c>
      <c r="O54" s="15">
        <f t="shared" ref="O54:O62" si="67">N54*43560</f>
        <v>116.64125</v>
      </c>
      <c r="P54" s="7"/>
      <c r="Q54" s="7"/>
      <c r="R54" s="7"/>
    </row>
    <row r="55" spans="2:20" x14ac:dyDescent="0.25">
      <c r="B55" s="11" t="str">
        <f t="shared" si="48"/>
        <v>3</v>
      </c>
      <c r="C55" s="13">
        <f t="shared" si="57"/>
        <v>2.1484999999999999</v>
      </c>
      <c r="D55" s="14">
        <f t="shared" si="50"/>
        <v>0.12722809343434341</v>
      </c>
      <c r="E55" s="15">
        <f t="shared" si="58"/>
        <v>5542.0557499999986</v>
      </c>
      <c r="F55" s="14">
        <f t="shared" si="59"/>
        <v>0.15180321969696967</v>
      </c>
      <c r="G55" s="15">
        <f t="shared" si="60"/>
        <v>6612.5482499999989</v>
      </c>
      <c r="H55" s="14">
        <f t="shared" si="61"/>
        <v>0.19358093434343432</v>
      </c>
      <c r="I55" s="15">
        <f t="shared" si="62"/>
        <v>8432.3854999999985</v>
      </c>
      <c r="J55" s="14">
        <f t="shared" si="63"/>
        <v>0.24027367424242424</v>
      </c>
      <c r="K55" s="15">
        <f t="shared" si="64"/>
        <v>10466.321249999999</v>
      </c>
      <c r="L55" s="13">
        <f t="shared" si="65"/>
        <v>3.3292604545454543</v>
      </c>
      <c r="M55" s="13">
        <f t="shared" si="66"/>
        <v>4.6851000000000003</v>
      </c>
      <c r="N55" s="14">
        <f t="shared" si="56"/>
        <v>1.6711085858585856E-2</v>
      </c>
      <c r="O55" s="15">
        <f t="shared" si="67"/>
        <v>727.93489999999986</v>
      </c>
      <c r="P55" s="7"/>
      <c r="Q55" s="7"/>
      <c r="R55" s="7"/>
    </row>
    <row r="56" spans="2:20" x14ac:dyDescent="0.25">
      <c r="B56" s="11" t="str">
        <f t="shared" si="48"/>
        <v>4</v>
      </c>
      <c r="C56" s="13">
        <f t="shared" si="57"/>
        <v>1.9332999999999998</v>
      </c>
      <c r="D56" s="14">
        <f t="shared" si="50"/>
        <v>7.5002660506580957E-2</v>
      </c>
      <c r="E56" s="15">
        <f t="shared" si="58"/>
        <v>3267.1158916666664</v>
      </c>
      <c r="F56" s="14">
        <f t="shared" si="59"/>
        <v>8.7805059496479945E-2</v>
      </c>
      <c r="G56" s="15">
        <f t="shared" si="60"/>
        <v>3824.7883916666665</v>
      </c>
      <c r="H56" s="14">
        <f t="shared" si="61"/>
        <v>0.10956913777930824</v>
      </c>
      <c r="I56" s="15">
        <f t="shared" si="62"/>
        <v>4772.8316416666667</v>
      </c>
      <c r="J56" s="14">
        <f t="shared" si="63"/>
        <v>0.13389369586011632</v>
      </c>
      <c r="K56" s="15">
        <f t="shared" si="64"/>
        <v>5832.409391666667</v>
      </c>
      <c r="L56" s="13">
        <f t="shared" si="65"/>
        <v>2.0212427525252528</v>
      </c>
      <c r="M56" s="13">
        <f t="shared" si="66"/>
        <v>4.3417000000000003</v>
      </c>
      <c r="N56" s="14">
        <f t="shared" si="56"/>
        <v>8.7056313131313127E-3</v>
      </c>
      <c r="O56" s="15">
        <f t="shared" si="67"/>
        <v>379.21729999999997</v>
      </c>
      <c r="P56" s="7"/>
      <c r="Q56" s="7"/>
      <c r="R56" s="7"/>
    </row>
    <row r="57" spans="2:20" x14ac:dyDescent="0.25">
      <c r="B57" s="11" t="str">
        <f t="shared" si="48"/>
        <v>5</v>
      </c>
      <c r="C57" s="13">
        <f t="shared" si="57"/>
        <v>1.8765000000000001</v>
      </c>
      <c r="D57" s="14">
        <f t="shared" si="50"/>
        <v>1.5447236570247935E-2</v>
      </c>
      <c r="E57" s="15">
        <f t="shared" si="58"/>
        <v>672.8816250000001</v>
      </c>
      <c r="F57" s="14">
        <f t="shared" si="59"/>
        <v>1.7916818755739212E-2</v>
      </c>
      <c r="G57" s="15">
        <f t="shared" si="60"/>
        <v>780.45662500000003</v>
      </c>
      <c r="H57" s="14">
        <f t="shared" si="61"/>
        <v>2.2115108471074382E-2</v>
      </c>
      <c r="I57" s="15">
        <f t="shared" si="62"/>
        <v>963.33412500000009</v>
      </c>
      <c r="J57" s="14">
        <f t="shared" si="63"/>
        <v>2.6807314623507807E-2</v>
      </c>
      <c r="K57" s="15">
        <f t="shared" si="64"/>
        <v>1167.726625</v>
      </c>
      <c r="L57" s="13">
        <f t="shared" si="65"/>
        <v>0.42126132920110193</v>
      </c>
      <c r="M57" s="13">
        <f t="shared" si="66"/>
        <v>4.2645</v>
      </c>
      <c r="N57" s="14">
        <f t="shared" si="56"/>
        <v>1.6793158861340678E-3</v>
      </c>
      <c r="O57" s="15">
        <f t="shared" si="67"/>
        <v>73.150999999999996</v>
      </c>
      <c r="P57" s="7"/>
      <c r="Q57" s="7"/>
      <c r="R57" s="7"/>
    </row>
    <row r="58" spans="2:20" x14ac:dyDescent="0.25">
      <c r="B58" s="11" t="str">
        <f t="shared" si="48"/>
        <v>6</v>
      </c>
      <c r="C58" s="13">
        <f t="shared" si="57"/>
        <v>2.36</v>
      </c>
      <c r="D58" s="14">
        <f t="shared" si="50"/>
        <v>9.9326599326599319E-3</v>
      </c>
      <c r="E58" s="15">
        <f t="shared" si="58"/>
        <v>432.66666666666663</v>
      </c>
      <c r="F58" s="14">
        <f t="shared" si="59"/>
        <v>1.2037037037037037E-2</v>
      </c>
      <c r="G58" s="15">
        <f t="shared" si="60"/>
        <v>524.33333333333337</v>
      </c>
      <c r="H58" s="14">
        <f t="shared" si="61"/>
        <v>1.5614478114478116E-2</v>
      </c>
      <c r="I58" s="15">
        <f t="shared" si="62"/>
        <v>680.16666666666674</v>
      </c>
      <c r="J58" s="14">
        <f t="shared" si="63"/>
        <v>1.9612794612794613E-2</v>
      </c>
      <c r="K58" s="15">
        <f t="shared" si="64"/>
        <v>854.33333333333337</v>
      </c>
      <c r="L58" s="13">
        <f t="shared" si="65"/>
        <v>0.2535353535353535</v>
      </c>
      <c r="M58" s="13">
        <f t="shared" si="66"/>
        <v>5.0199999999999996</v>
      </c>
      <c r="N58" s="14">
        <f t="shared" si="56"/>
        <v>1.430976430976431E-3</v>
      </c>
      <c r="O58" s="15">
        <f t="shared" si="67"/>
        <v>62.333333333333336</v>
      </c>
      <c r="P58" s="7"/>
      <c r="Q58" s="7"/>
      <c r="R58" s="7"/>
    </row>
    <row r="59" spans="2:20" x14ac:dyDescent="0.25">
      <c r="B59" s="11" t="str">
        <f t="shared" si="48"/>
        <v>7</v>
      </c>
      <c r="C59" s="13">
        <f t="shared" si="57"/>
        <v>2.36</v>
      </c>
      <c r="D59" s="14">
        <f t="shared" si="50"/>
        <v>1.0700183654729107E-3</v>
      </c>
      <c r="E59" s="15">
        <f t="shared" si="58"/>
        <v>46.609999999999985</v>
      </c>
      <c r="F59" s="14">
        <f t="shared" si="59"/>
        <v>1.2967171717171715E-3</v>
      </c>
      <c r="G59" s="15">
        <f t="shared" si="60"/>
        <v>56.484999999999992</v>
      </c>
      <c r="H59" s="14">
        <f t="shared" si="61"/>
        <v>1.6821051423324147E-3</v>
      </c>
      <c r="I59" s="15">
        <f t="shared" si="62"/>
        <v>73.27249999999998</v>
      </c>
      <c r="J59" s="14">
        <f t="shared" si="63"/>
        <v>2.1128328741965106E-3</v>
      </c>
      <c r="K59" s="15">
        <f t="shared" si="64"/>
        <v>92.034999999999997</v>
      </c>
      <c r="L59" s="13">
        <f t="shared" si="65"/>
        <v>2.7312672176308537E-2</v>
      </c>
      <c r="M59" s="13">
        <f t="shared" si="66"/>
        <v>5.0199999999999996</v>
      </c>
      <c r="N59" s="14">
        <f t="shared" si="56"/>
        <v>1.5415518824609732E-4</v>
      </c>
      <c r="O59" s="15">
        <f t="shared" si="67"/>
        <v>6.714999999999999</v>
      </c>
      <c r="P59" s="7"/>
      <c r="Q59" s="7"/>
      <c r="R59" s="7"/>
    </row>
    <row r="60" spans="2:20" x14ac:dyDescent="0.25">
      <c r="B60" s="11">
        <f t="shared" si="48"/>
        <v>0</v>
      </c>
      <c r="C60" s="13" t="e">
        <f t="shared" si="57"/>
        <v>#DIV/0!</v>
      </c>
      <c r="D60" s="14" t="e">
        <f t="shared" si="50"/>
        <v>#DIV/0!</v>
      </c>
      <c r="E60" s="15" t="e">
        <f t="shared" si="58"/>
        <v>#DIV/0!</v>
      </c>
      <c r="F60" s="14" t="e">
        <f t="shared" si="59"/>
        <v>#DIV/0!</v>
      </c>
      <c r="G60" s="15" t="e">
        <f t="shared" si="60"/>
        <v>#DIV/0!</v>
      </c>
      <c r="H60" s="14" t="e">
        <f t="shared" si="61"/>
        <v>#DIV/0!</v>
      </c>
      <c r="I60" s="15" t="e">
        <f t="shared" si="62"/>
        <v>#DIV/0!</v>
      </c>
      <c r="J60" s="14" t="e">
        <f t="shared" si="63"/>
        <v>#DIV/0!</v>
      </c>
      <c r="K60" s="15" t="e">
        <f t="shared" si="64"/>
        <v>#DIV/0!</v>
      </c>
      <c r="L60" s="13">
        <f t="shared" si="65"/>
        <v>0</v>
      </c>
      <c r="M60" s="13" t="e">
        <f t="shared" si="66"/>
        <v>#DIV/0!</v>
      </c>
      <c r="N60" s="14">
        <f t="shared" si="56"/>
        <v>0</v>
      </c>
      <c r="O60" s="15">
        <f t="shared" si="67"/>
        <v>0</v>
      </c>
      <c r="P60" s="7"/>
      <c r="Q60" s="7"/>
      <c r="R60" s="7"/>
    </row>
    <row r="61" spans="2:20" x14ac:dyDescent="0.25">
      <c r="B61" s="11">
        <f t="shared" si="48"/>
        <v>0</v>
      </c>
      <c r="C61" s="13" t="e">
        <f t="shared" si="57"/>
        <v>#DIV/0!</v>
      </c>
      <c r="D61" s="14" t="e">
        <f t="shared" si="50"/>
        <v>#DIV/0!</v>
      </c>
      <c r="E61" s="15" t="e">
        <f t="shared" si="58"/>
        <v>#DIV/0!</v>
      </c>
      <c r="F61" s="14" t="e">
        <f t="shared" si="59"/>
        <v>#DIV/0!</v>
      </c>
      <c r="G61" s="15" t="e">
        <f t="shared" si="60"/>
        <v>#DIV/0!</v>
      </c>
      <c r="H61" s="14" t="e">
        <f t="shared" si="61"/>
        <v>#DIV/0!</v>
      </c>
      <c r="I61" s="15" t="e">
        <f t="shared" si="62"/>
        <v>#DIV/0!</v>
      </c>
      <c r="J61" s="14" t="e">
        <f t="shared" si="63"/>
        <v>#DIV/0!</v>
      </c>
      <c r="K61" s="15" t="e">
        <f t="shared" si="64"/>
        <v>#DIV/0!</v>
      </c>
      <c r="L61" s="13">
        <f t="shared" si="65"/>
        <v>0</v>
      </c>
      <c r="M61" s="13" t="e">
        <f t="shared" si="66"/>
        <v>#DIV/0!</v>
      </c>
      <c r="N61" s="14">
        <f t="shared" si="56"/>
        <v>0</v>
      </c>
      <c r="O61" s="15">
        <f t="shared" si="67"/>
        <v>0</v>
      </c>
      <c r="P61" s="7"/>
      <c r="Q61" s="7"/>
      <c r="R61" s="7"/>
    </row>
    <row r="62" spans="2:20" x14ac:dyDescent="0.25">
      <c r="B62" s="11">
        <f t="shared" si="48"/>
        <v>0</v>
      </c>
      <c r="C62" s="13" t="e">
        <f t="shared" si="57"/>
        <v>#DIV/0!</v>
      </c>
      <c r="D62" s="14" t="e">
        <f t="shared" si="50"/>
        <v>#DIV/0!</v>
      </c>
      <c r="E62" s="15" t="e">
        <f t="shared" si="58"/>
        <v>#DIV/0!</v>
      </c>
      <c r="F62" s="14" t="e">
        <f t="shared" si="59"/>
        <v>#DIV/0!</v>
      </c>
      <c r="G62" s="15" t="e">
        <f t="shared" si="60"/>
        <v>#DIV/0!</v>
      </c>
      <c r="H62" s="14" t="e">
        <f t="shared" si="61"/>
        <v>#DIV/0!</v>
      </c>
      <c r="I62" s="15" t="e">
        <f t="shared" si="62"/>
        <v>#DIV/0!</v>
      </c>
      <c r="J62" s="14" t="e">
        <f t="shared" si="63"/>
        <v>#DIV/0!</v>
      </c>
      <c r="K62" s="15" t="e">
        <f t="shared" si="64"/>
        <v>#DIV/0!</v>
      </c>
      <c r="L62" s="13">
        <f t="shared" si="65"/>
        <v>0</v>
      </c>
      <c r="M62" s="13" t="e">
        <f t="shared" si="66"/>
        <v>#DIV/0!</v>
      </c>
      <c r="N62" s="14">
        <f t="shared" si="56"/>
        <v>0</v>
      </c>
      <c r="O62" s="15">
        <f t="shared" si="67"/>
        <v>0</v>
      </c>
      <c r="P62" s="7"/>
      <c r="Q62" s="8"/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7" t="s">
        <v>27</v>
      </c>
      <c r="E64" s="28"/>
      <c r="F64" s="27" t="s">
        <v>28</v>
      </c>
      <c r="G64" s="28"/>
      <c r="H64" s="27" t="s">
        <v>29</v>
      </c>
      <c r="I64" s="28"/>
      <c r="J64" s="33" t="s">
        <v>30</v>
      </c>
      <c r="K64" s="33"/>
      <c r="L64" s="10" t="s">
        <v>31</v>
      </c>
      <c r="M64" s="10" t="s">
        <v>22</v>
      </c>
      <c r="N64" s="27" t="s">
        <v>32</v>
      </c>
      <c r="O64" s="28"/>
      <c r="Q64" s="8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Q65" s="8"/>
    </row>
    <row r="66" spans="2:17" x14ac:dyDescent="0.25">
      <c r="B66" s="11" t="str">
        <f t="shared" ref="B66:B75" si="68">B27</f>
        <v>1</v>
      </c>
      <c r="C66" s="13">
        <f t="shared" ref="C66" si="69">($J$9*J14+$K$9*K14+$L$9*L14+$M$9*M14)/E14</f>
        <v>2.3382000000000001</v>
      </c>
      <c r="D66" s="14">
        <f>E14*C66/12</f>
        <v>6.042318181818182E-2</v>
      </c>
      <c r="E66" s="15">
        <f>D66*43560</f>
        <v>2632.0338000000002</v>
      </c>
      <c r="F66" s="14">
        <f t="shared" ref="F66" si="70">D66+M14*($E$8-$D$8)/12</f>
        <v>7.534679292929293E-2</v>
      </c>
      <c r="G66" s="15">
        <f>F66*43560</f>
        <v>3282.1062999999999</v>
      </c>
      <c r="H66" s="14">
        <f t="shared" ref="H66" si="71">D66+M14*($F$8-$D$8)/12</f>
        <v>9.6239848484848484E-2</v>
      </c>
      <c r="I66" s="15">
        <f>H66*43560</f>
        <v>4192.2078000000001</v>
      </c>
      <c r="J66" s="14">
        <f t="shared" ref="J66" si="72">D66+M14*($G$8-$D$8)/12</f>
        <v>0.12111253367003369</v>
      </c>
      <c r="K66" s="15">
        <f>J66*43560</f>
        <v>5275.6619666666675</v>
      </c>
      <c r="L66" s="13">
        <f t="shared" ref="L66" si="73">J14*P$9+K14*Q$9+L14*R$9+M14*S$9</f>
        <v>1.4995244444444444</v>
      </c>
      <c r="M66" s="13">
        <f t="shared" ref="M66" si="74">L66/E53</f>
        <v>6.3912162938214848E-4</v>
      </c>
      <c r="N66" s="14">
        <f t="shared" ref="N66:N75" si="75">M14*(0.44-0.1)/12</f>
        <v>6.7653703703703695E-3</v>
      </c>
      <c r="O66" s="15">
        <f>N66*43560</f>
        <v>294.69953333333331</v>
      </c>
      <c r="Q66" s="8"/>
    </row>
    <row r="67" spans="2:17" x14ac:dyDescent="0.25">
      <c r="B67" s="11" t="str">
        <f t="shared" si="68"/>
        <v>2</v>
      </c>
      <c r="C67" s="13">
        <f t="shared" ref="C67:C75" si="76">($J$9*J15+$K$9*K15+$L$9*L15+$M$9*M15)/E15</f>
        <v>2.3069999999999999</v>
      </c>
      <c r="D67" s="14">
        <f t="shared" ref="D67:D75" si="77">E15*C67/12</f>
        <v>2.4225441919191921E-2</v>
      </c>
      <c r="E67" s="15">
        <f t="shared" ref="E67:E75" si="78">D67*43560</f>
        <v>1055.26025</v>
      </c>
      <c r="F67" s="14">
        <f t="shared" ref="F67:F75" si="79">D67+M15*($E$8-$D$8)/12</f>
        <v>3.0132165404040408E-2</v>
      </c>
      <c r="G67" s="15">
        <f t="shared" ref="G67:G75" si="80">F67*43560</f>
        <v>1312.5571250000003</v>
      </c>
      <c r="H67" s="14">
        <f t="shared" ref="H67:H75" si="81">D67+M15*($F$8-$D$8)/12</f>
        <v>3.8401578282828287E-2</v>
      </c>
      <c r="I67" s="15">
        <f t="shared" ref="I67:I75" si="82">H67*43560</f>
        <v>1672.7727500000001</v>
      </c>
      <c r="J67" s="14">
        <f t="shared" ref="J67:J75" si="83">D67+M15*($G$8-$D$8)/12</f>
        <v>4.8246117424242424E-2</v>
      </c>
      <c r="K67" s="15">
        <f t="shared" ref="K67:K75" si="84">J67*43560</f>
        <v>2101.6008750000001</v>
      </c>
      <c r="L67" s="13">
        <f t="shared" ref="L67:L75" si="85">J15*P$9+K15*Q$9+L15*R$9+M15*S$9</f>
        <v>0.60346237373737377</v>
      </c>
      <c r="M67" s="13">
        <f t="shared" ref="M67:M75" si="86">L67/E54</f>
        <v>6.4183106132642857E-4</v>
      </c>
      <c r="N67" s="14">
        <f t="shared" si="75"/>
        <v>2.6777146464646464E-3</v>
      </c>
      <c r="O67" s="15">
        <f t="shared" ref="O67:O75" si="87">N67*43560</f>
        <v>116.64125</v>
      </c>
      <c r="Q67" s="8"/>
    </row>
    <row r="68" spans="2:17" x14ac:dyDescent="0.25">
      <c r="B68" s="11" t="str">
        <f t="shared" si="68"/>
        <v>3</v>
      </c>
      <c r="C68" s="13">
        <f t="shared" si="76"/>
        <v>2.4090000000000003</v>
      </c>
      <c r="D68" s="14">
        <f t="shared" si="77"/>
        <v>0.14265416666666667</v>
      </c>
      <c r="E68" s="15">
        <f t="shared" si="78"/>
        <v>6214.0154999999995</v>
      </c>
      <c r="F68" s="14">
        <f t="shared" si="79"/>
        <v>0.17951685606060605</v>
      </c>
      <c r="G68" s="15">
        <f t="shared" si="80"/>
        <v>7819.75425</v>
      </c>
      <c r="H68" s="14">
        <f t="shared" si="81"/>
        <v>0.23112462121212121</v>
      </c>
      <c r="I68" s="15">
        <f t="shared" si="82"/>
        <v>10067.788500000001</v>
      </c>
      <c r="J68" s="14">
        <f t="shared" si="83"/>
        <v>0.29256243686868688</v>
      </c>
      <c r="K68" s="15">
        <f t="shared" si="84"/>
        <v>12744.019750000001</v>
      </c>
      <c r="L68" s="13">
        <f t="shared" si="85"/>
        <v>3.5010139393939395</v>
      </c>
      <c r="M68" s="13">
        <f t="shared" si="86"/>
        <v>6.3171756065318182E-4</v>
      </c>
      <c r="N68" s="14">
        <f t="shared" si="75"/>
        <v>1.6711085858585856E-2</v>
      </c>
      <c r="O68" s="15">
        <f t="shared" si="87"/>
        <v>727.93489999999986</v>
      </c>
      <c r="Q68" s="8"/>
    </row>
    <row r="69" spans="2:17" x14ac:dyDescent="0.25">
      <c r="B69" s="11" t="str">
        <f t="shared" si="68"/>
        <v>4</v>
      </c>
      <c r="C69" s="13">
        <f t="shared" si="76"/>
        <v>2.1741999999999999</v>
      </c>
      <c r="D69" s="14">
        <f t="shared" si="77"/>
        <v>8.4348411769207224E-2</v>
      </c>
      <c r="E69" s="15">
        <f t="shared" si="78"/>
        <v>3674.2168166666665</v>
      </c>
      <c r="F69" s="14">
        <f t="shared" si="79"/>
        <v>0.10355201025405571</v>
      </c>
      <c r="G69" s="15">
        <f t="shared" si="80"/>
        <v>4510.725566666667</v>
      </c>
      <c r="H69" s="14">
        <f t="shared" si="81"/>
        <v>0.1304370481328436</v>
      </c>
      <c r="I69" s="15">
        <f t="shared" si="82"/>
        <v>5681.8378166666671</v>
      </c>
      <c r="J69" s="14">
        <f t="shared" si="83"/>
        <v>0.16244304560759107</v>
      </c>
      <c r="K69" s="15">
        <f t="shared" si="84"/>
        <v>7076.0190666666667</v>
      </c>
      <c r="L69" s="13">
        <f t="shared" si="85"/>
        <v>2.1393972566574844</v>
      </c>
      <c r="M69" s="13">
        <f t="shared" si="86"/>
        <v>6.548274770767637E-4</v>
      </c>
      <c r="N69" s="14">
        <f t="shared" si="75"/>
        <v>8.7056313131313127E-3</v>
      </c>
      <c r="O69" s="15">
        <f t="shared" si="87"/>
        <v>379.21729999999997</v>
      </c>
      <c r="Q69" s="8"/>
    </row>
    <row r="70" spans="2:17" x14ac:dyDescent="0.25">
      <c r="B70" s="11" t="str">
        <f t="shared" si="68"/>
        <v>5</v>
      </c>
      <c r="C70" s="13">
        <f t="shared" si="76"/>
        <v>2.1110000000000002</v>
      </c>
      <c r="D70" s="14">
        <f t="shared" si="77"/>
        <v>1.7377626645240285E-2</v>
      </c>
      <c r="E70" s="15">
        <f t="shared" si="78"/>
        <v>756.9694166666668</v>
      </c>
      <c r="F70" s="14">
        <f t="shared" si="79"/>
        <v>2.1081999923477202E-2</v>
      </c>
      <c r="G70" s="15">
        <f t="shared" si="80"/>
        <v>918.33191666666687</v>
      </c>
      <c r="H70" s="14">
        <f t="shared" si="81"/>
        <v>2.6268122513008883E-2</v>
      </c>
      <c r="I70" s="15">
        <f t="shared" si="82"/>
        <v>1144.239416666667</v>
      </c>
      <c r="J70" s="14">
        <f t="shared" si="83"/>
        <v>3.2442077976737073E-2</v>
      </c>
      <c r="K70" s="15">
        <f t="shared" si="84"/>
        <v>1413.1769166666668</v>
      </c>
      <c r="L70" s="13">
        <f t="shared" si="85"/>
        <v>0.44654985078053261</v>
      </c>
      <c r="M70" s="13">
        <f t="shared" si="86"/>
        <v>6.6363805190925308E-4</v>
      </c>
      <c r="N70" s="14">
        <f t="shared" si="75"/>
        <v>1.6793158861340678E-3</v>
      </c>
      <c r="O70" s="15">
        <f t="shared" si="87"/>
        <v>73.150999999999996</v>
      </c>
      <c r="Q70" s="8"/>
    </row>
    <row r="71" spans="2:17" x14ac:dyDescent="0.25">
      <c r="B71" s="11" t="str">
        <f t="shared" si="68"/>
        <v>6</v>
      </c>
      <c r="C71" s="13">
        <f t="shared" si="76"/>
        <v>2.64</v>
      </c>
      <c r="D71" s="14">
        <f t="shared" si="77"/>
        <v>1.1111111111111112E-2</v>
      </c>
      <c r="E71" s="15">
        <f t="shared" si="78"/>
        <v>484</v>
      </c>
      <c r="F71" s="14">
        <f t="shared" si="79"/>
        <v>1.4267676767676768E-2</v>
      </c>
      <c r="G71" s="15">
        <f t="shared" si="80"/>
        <v>621.5</v>
      </c>
      <c r="H71" s="14">
        <f t="shared" si="81"/>
        <v>1.8686868686868689E-2</v>
      </c>
      <c r="I71" s="15">
        <f t="shared" si="82"/>
        <v>814.00000000000011</v>
      </c>
      <c r="J71" s="14">
        <f t="shared" si="83"/>
        <v>2.3947811447811451E-2</v>
      </c>
      <c r="K71" s="15">
        <f t="shared" si="84"/>
        <v>1043.1666666666667</v>
      </c>
      <c r="L71" s="13">
        <f t="shared" si="85"/>
        <v>0.26515151515151514</v>
      </c>
      <c r="M71" s="13">
        <f t="shared" si="86"/>
        <v>6.1283092870149881E-4</v>
      </c>
      <c r="N71" s="14">
        <f t="shared" si="75"/>
        <v>1.430976430976431E-3</v>
      </c>
      <c r="O71" s="15">
        <f t="shared" si="87"/>
        <v>62.333333333333336</v>
      </c>
      <c r="Q71" s="8"/>
    </row>
    <row r="72" spans="2:17" x14ac:dyDescent="0.25">
      <c r="B72" s="11" t="str">
        <f t="shared" si="68"/>
        <v>7</v>
      </c>
      <c r="C72" s="13">
        <f t="shared" si="76"/>
        <v>2.64</v>
      </c>
      <c r="D72" s="14">
        <f t="shared" si="77"/>
        <v>1.196969696969697E-3</v>
      </c>
      <c r="E72" s="15">
        <f t="shared" si="78"/>
        <v>52.14</v>
      </c>
      <c r="F72" s="14">
        <f t="shared" si="79"/>
        <v>1.5370179063360881E-3</v>
      </c>
      <c r="G72" s="15">
        <f t="shared" si="80"/>
        <v>66.952500000000001</v>
      </c>
      <c r="H72" s="14">
        <f t="shared" si="81"/>
        <v>2.0130853994490359E-3</v>
      </c>
      <c r="I72" s="15">
        <f t="shared" si="82"/>
        <v>87.69</v>
      </c>
      <c r="J72" s="14">
        <f t="shared" si="83"/>
        <v>2.5798324150596878E-3</v>
      </c>
      <c r="K72" s="15">
        <f t="shared" si="84"/>
        <v>112.3775</v>
      </c>
      <c r="L72" s="13">
        <f t="shared" si="85"/>
        <v>2.8564049586776857E-2</v>
      </c>
      <c r="M72" s="13">
        <f t="shared" si="86"/>
        <v>6.1283092870149892E-4</v>
      </c>
      <c r="N72" s="14">
        <f t="shared" si="75"/>
        <v>1.5415518824609732E-4</v>
      </c>
      <c r="O72" s="15">
        <f t="shared" si="87"/>
        <v>6.714999999999999</v>
      </c>
      <c r="Q72" s="8"/>
    </row>
    <row r="73" spans="2:17" x14ac:dyDescent="0.25">
      <c r="B73" s="11">
        <f t="shared" si="68"/>
        <v>0</v>
      </c>
      <c r="C73" s="13" t="e">
        <f t="shared" si="76"/>
        <v>#DIV/0!</v>
      </c>
      <c r="D73" s="14" t="e">
        <f t="shared" si="77"/>
        <v>#DIV/0!</v>
      </c>
      <c r="E73" s="15" t="e">
        <f t="shared" si="78"/>
        <v>#DIV/0!</v>
      </c>
      <c r="F73" s="14" t="e">
        <f t="shared" si="79"/>
        <v>#DIV/0!</v>
      </c>
      <c r="G73" s="15" t="e">
        <f t="shared" si="80"/>
        <v>#DIV/0!</v>
      </c>
      <c r="H73" s="14" t="e">
        <f t="shared" si="81"/>
        <v>#DIV/0!</v>
      </c>
      <c r="I73" s="15" t="e">
        <f t="shared" si="82"/>
        <v>#DIV/0!</v>
      </c>
      <c r="J73" s="14" t="e">
        <f t="shared" si="83"/>
        <v>#DIV/0!</v>
      </c>
      <c r="K73" s="15" t="e">
        <f t="shared" si="84"/>
        <v>#DIV/0!</v>
      </c>
      <c r="L73" s="13">
        <f t="shared" si="85"/>
        <v>0</v>
      </c>
      <c r="M73" s="13" t="e">
        <f t="shared" si="86"/>
        <v>#DIV/0!</v>
      </c>
      <c r="N73" s="14">
        <f t="shared" si="75"/>
        <v>0</v>
      </c>
      <c r="O73" s="15">
        <f t="shared" si="87"/>
        <v>0</v>
      </c>
      <c r="Q73" s="8"/>
    </row>
    <row r="74" spans="2:17" x14ac:dyDescent="0.25">
      <c r="B74" s="11">
        <f t="shared" si="68"/>
        <v>0</v>
      </c>
      <c r="C74" s="13" t="e">
        <f t="shared" si="76"/>
        <v>#DIV/0!</v>
      </c>
      <c r="D74" s="14" t="e">
        <f t="shared" si="77"/>
        <v>#DIV/0!</v>
      </c>
      <c r="E74" s="15" t="e">
        <f t="shared" si="78"/>
        <v>#DIV/0!</v>
      </c>
      <c r="F74" s="14" t="e">
        <f t="shared" si="79"/>
        <v>#DIV/0!</v>
      </c>
      <c r="G74" s="15" t="e">
        <f t="shared" si="80"/>
        <v>#DIV/0!</v>
      </c>
      <c r="H74" s="14" t="e">
        <f t="shared" si="81"/>
        <v>#DIV/0!</v>
      </c>
      <c r="I74" s="15" t="e">
        <f t="shared" si="82"/>
        <v>#DIV/0!</v>
      </c>
      <c r="J74" s="14" t="e">
        <f t="shared" si="83"/>
        <v>#DIV/0!</v>
      </c>
      <c r="K74" s="15" t="e">
        <f t="shared" si="84"/>
        <v>#DIV/0!</v>
      </c>
      <c r="L74" s="13">
        <f t="shared" si="85"/>
        <v>0</v>
      </c>
      <c r="M74" s="13" t="e">
        <f t="shared" si="86"/>
        <v>#DIV/0!</v>
      </c>
      <c r="N74" s="14">
        <f t="shared" si="75"/>
        <v>0</v>
      </c>
      <c r="O74" s="15">
        <f t="shared" si="87"/>
        <v>0</v>
      </c>
      <c r="Q74" s="8"/>
    </row>
    <row r="75" spans="2:17" x14ac:dyDescent="0.25">
      <c r="B75" s="11">
        <f t="shared" si="68"/>
        <v>0</v>
      </c>
      <c r="C75" s="13" t="e">
        <f t="shared" si="76"/>
        <v>#DIV/0!</v>
      </c>
      <c r="D75" s="14" t="e">
        <f t="shared" si="77"/>
        <v>#DIV/0!</v>
      </c>
      <c r="E75" s="15" t="e">
        <f t="shared" si="78"/>
        <v>#DIV/0!</v>
      </c>
      <c r="F75" s="14" t="e">
        <f t="shared" si="79"/>
        <v>#DIV/0!</v>
      </c>
      <c r="G75" s="15" t="e">
        <f t="shared" si="80"/>
        <v>#DIV/0!</v>
      </c>
      <c r="H75" s="14" t="e">
        <f t="shared" si="81"/>
        <v>#DIV/0!</v>
      </c>
      <c r="I75" s="15" t="e">
        <f t="shared" si="82"/>
        <v>#DIV/0!</v>
      </c>
      <c r="J75" s="14" t="e">
        <f t="shared" si="83"/>
        <v>#DIV/0!</v>
      </c>
      <c r="K75" s="15" t="e">
        <f t="shared" si="84"/>
        <v>#DIV/0!</v>
      </c>
      <c r="L75" s="13">
        <f t="shared" si="85"/>
        <v>0</v>
      </c>
      <c r="M75" s="13" t="e">
        <f t="shared" si="86"/>
        <v>#DIV/0!</v>
      </c>
      <c r="N75" s="14">
        <f t="shared" si="75"/>
        <v>0</v>
      </c>
      <c r="O75" s="15">
        <f t="shared" si="87"/>
        <v>0</v>
      </c>
    </row>
  </sheetData>
  <mergeCells count="23">
    <mergeCell ref="D51:E51"/>
    <mergeCell ref="F51:G51"/>
    <mergeCell ref="H51:I51"/>
    <mergeCell ref="J51:K51"/>
    <mergeCell ref="D64:E64"/>
    <mergeCell ref="F64:G64"/>
    <mergeCell ref="H64:I64"/>
    <mergeCell ref="J64:K64"/>
    <mergeCell ref="D12:E12"/>
    <mergeCell ref="D25:E25"/>
    <mergeCell ref="D38:E38"/>
    <mergeCell ref="F25:G25"/>
    <mergeCell ref="H25:I25"/>
    <mergeCell ref="H38:I38"/>
    <mergeCell ref="F38:G38"/>
    <mergeCell ref="N25:O25"/>
    <mergeCell ref="N38:O38"/>
    <mergeCell ref="N51:O51"/>
    <mergeCell ref="N64:O64"/>
    <mergeCell ref="F12:I12"/>
    <mergeCell ref="J12:M12"/>
    <mergeCell ref="J25:K25"/>
    <mergeCell ref="J38:K38"/>
  </mergeCells>
  <conditionalFormatting sqref="N14:N23">
    <cfRule type="expression" dxfId="4" priority="5">
      <formula>$N14&lt;&gt;$E14</formula>
    </cfRule>
  </conditionalFormatting>
  <conditionalFormatting sqref="B40:O49">
    <cfRule type="expression" dxfId="3" priority="4">
      <formula>$C14=2</formula>
    </cfRule>
  </conditionalFormatting>
  <conditionalFormatting sqref="B27:O36">
    <cfRule type="expression" dxfId="2" priority="3">
      <formula>$C14=1</formula>
    </cfRule>
  </conditionalFormatting>
  <conditionalFormatting sqref="B53:O62">
    <cfRule type="expression" dxfId="1" priority="2">
      <formula>$C14=3</formula>
    </cfRule>
  </conditionalFormatting>
  <conditionalFormatting sqref="B66:O75">
    <cfRule type="expression" dxfId="0" priority="1">
      <formula>$C14=4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2017-10-24T16:15:07Z</dcterms:modified>
</cp:coreProperties>
</file>