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P71" i="1" l="1"/>
  <c r="P72" i="1"/>
  <c r="Q72" i="1" s="1"/>
  <c r="P73" i="1"/>
  <c r="Q73" i="1" s="1"/>
  <c r="P74" i="1"/>
  <c r="Q74" i="1" s="1"/>
  <c r="P75" i="1"/>
  <c r="Q71" i="1"/>
  <c r="Q75" i="1"/>
  <c r="P58" i="1"/>
  <c r="P59" i="1"/>
  <c r="P60" i="1"/>
  <c r="Q60" i="1" s="1"/>
  <c r="P61" i="1"/>
  <c r="P62" i="1"/>
  <c r="Q62" i="1" s="1"/>
  <c r="Q58" i="1"/>
  <c r="Q59" i="1"/>
  <c r="Q61" i="1"/>
  <c r="P45" i="1"/>
  <c r="P46" i="1"/>
  <c r="P47" i="1"/>
  <c r="P48" i="1"/>
  <c r="P49" i="1"/>
  <c r="Q46" i="1"/>
  <c r="Q47" i="1"/>
  <c r="Q48" i="1"/>
  <c r="Q45" i="1"/>
  <c r="Q49" i="1"/>
  <c r="P32" i="1"/>
  <c r="Q32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P67" i="1" l="1"/>
  <c r="Q67" i="1" s="1"/>
  <c r="P54" i="1"/>
  <c r="Q54" i="1" s="1"/>
  <c r="P28" i="1"/>
  <c r="Q28" i="1" s="1"/>
  <c r="P41" i="1"/>
  <c r="Q41" i="1" s="1"/>
  <c r="L74" i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P42" i="1" l="1"/>
  <c r="Q42" i="1" s="1"/>
  <c r="P68" i="1"/>
  <c r="Q68" i="1" s="1"/>
  <c r="P55" i="1"/>
  <c r="Q55" i="1" s="1"/>
  <c r="P29" i="1"/>
  <c r="Q29" i="1" s="1"/>
  <c r="P43" i="1"/>
  <c r="Q43" i="1" s="1"/>
  <c r="P30" i="1"/>
  <c r="Q30" i="1" s="1"/>
  <c r="P69" i="1"/>
  <c r="Q69" i="1" s="1"/>
  <c r="P56" i="1"/>
  <c r="Q56" i="1" s="1"/>
  <c r="P66" i="1"/>
  <c r="Q66" i="1" s="1"/>
  <c r="P53" i="1"/>
  <c r="Q53" i="1" s="1"/>
  <c r="P27" i="1"/>
  <c r="Q27" i="1" s="1"/>
  <c r="P40" i="1"/>
  <c r="Q40" i="1" s="1"/>
  <c r="P57" i="1"/>
  <c r="Q57" i="1" s="1"/>
  <c r="P44" i="1"/>
  <c r="Q44" i="1" s="1"/>
  <c r="P70" i="1"/>
  <c r="Q70" i="1" s="1"/>
  <c r="P31" i="1"/>
  <c r="Q31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<sst xmlns="http://schemas.openxmlformats.org/spreadsheetml/2006/main" count="152" uniqueCount="49">
  <si>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</si>
  <si>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</si>
  <si>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</si>
  <si>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</si>
  <si>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</si>
  <si>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</si>
  <si>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</si>
  <si>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</si>
  <si>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</si>
  <si>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</si>
  <si>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</si>
  <si>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</si>
  <si>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</si>
  <si>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</si>
  <si>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</si>
  <si>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</si>
  <si>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</si>
  <si>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</si>
  <si>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</si>
  <si>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</si>
  <si>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</si>
  <si>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</si>
  <si>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</si>
  <si>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</si>
  <si>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</si>
  <si>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</si>
  <si>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</si>
  <si>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</si>
  <si>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</si>
  <si>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</si>
  <si>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</si>
  <si>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</si>
  <si>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</si>
  <si>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</si>
  <si>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</si>
  <si>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</si>
  <si>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</si>
  <si>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off-6</t>
  </si>
  <si>
    <t>off-7</t>
  </si>
  <si>
    <t>off-8</t>
  </si>
  <si>
    <t>off-9</t>
  </si>
  <si>
    <t>off-10</t>
  </si>
  <si>
    <t>REDEVELOPMENT 1ST FLUSH VOLUME</t>
  </si>
  <si>
    <t>NEW DVLPM'T 1ST FLUSH VOL.</t>
  </si>
  <si>
    <t>ext</t>
  </si>
  <si>
    <t>1a</t>
  </si>
  <si>
    <t>1b</t>
  </si>
  <si>
    <t>1c</t>
  </si>
  <si>
    <t>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</si>
</sst>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B25" zoomScale="110" zoomScaleNormal="110" workbookViewId="0">
      <selection activeCell="K42" sqref="K42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1" t="s">
        <v>0</v>
      </c>
      <c r="E12" s="31"/>
      <c r="F12" s="29" t="s">
        <v>6</v>
      </c>
      <c r="G12" s="34"/>
      <c r="H12" s="34"/>
      <c r="I12" s="30"/>
      <c r="J12" s="35" t="s">
        <v>18</v>
      </c>
      <c r="K12" s="36"/>
      <c r="L12" s="36"/>
      <c r="M12" s="37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44</v>
      </c>
      <c r="C14" s="5">
        <v>2</v>
      </c>
      <c r="D14" s="5">
        <v>19646</v>
      </c>
      <c r="E14" s="25">
        <f t="shared" ref="E14:E17" si="0">D14/43560</f>
        <v>0.45101010101010103</v>
      </c>
      <c r="F14" s="3">
        <v>0</v>
      </c>
      <c r="G14" s="3">
        <v>1</v>
      </c>
      <c r="H14" s="3">
        <v>0</v>
      </c>
      <c r="I14" s="3">
        <v>0</v>
      </c>
      <c r="J14" s="1">
        <f>$E14*F14</f>
        <v>0</v>
      </c>
      <c r="K14" s="1">
        <f t="shared" ref="K14:M21" si="1">$E14*G14</f>
        <v>0.45101010101010103</v>
      </c>
      <c r="L14" s="1">
        <f t="shared" si="1"/>
        <v>0</v>
      </c>
      <c r="M14" s="1">
        <f t="shared" si="1"/>
        <v>0</v>
      </c>
      <c r="N14" s="4">
        <f>SUM(J14:M14)</f>
        <v>0.45101010101010103</v>
      </c>
      <c r="Q14" s="7"/>
      <c r="R14" s="20"/>
      <c r="S14" s="7"/>
      <c r="T14" s="7"/>
      <c r="U14" s="7"/>
    </row>
    <row r="15" spans="2:21" x14ac:dyDescent="0.25">
      <c r="B15" s="22" t="s">
        <v>45</v>
      </c>
      <c r="C15" s="5">
        <v>2</v>
      </c>
      <c r="D15" s="5">
        <v>6360</v>
      </c>
      <c r="E15" s="25">
        <f t="shared" si="0"/>
        <v>0.14600550964187328</v>
      </c>
      <c r="F15" s="3">
        <v>0</v>
      </c>
      <c r="G15" s="3">
        <v>0.32</v>
      </c>
      <c r="H15" s="3">
        <v>0.15</v>
      </c>
      <c r="I15" s="3">
        <v>0.52</v>
      </c>
      <c r="J15" s="1">
        <f t="shared" ref="J15:J21" si="2">$E15*F15</f>
        <v>0</v>
      </c>
      <c r="K15" s="1">
        <f t="shared" si="1"/>
        <v>4.6721763085399451E-2</v>
      </c>
      <c r="L15" s="1">
        <f t="shared" si="1"/>
        <v>2.1900826446280993E-2</v>
      </c>
      <c r="M15" s="1">
        <f t="shared" si="1"/>
        <v>7.5922865013774113E-2</v>
      </c>
      <c r="N15" s="4">
        <f t="shared" ref="N15:N23" si="3">SUM(J15:M15)</f>
        <v>0.14454545454545456</v>
      </c>
      <c r="Q15" s="7"/>
      <c r="R15" s="20"/>
      <c r="S15" s="7"/>
      <c r="T15" s="7"/>
      <c r="U15" s="7"/>
    </row>
    <row r="16" spans="2:21" x14ac:dyDescent="0.25">
      <c r="B16" s="22" t="s">
        <v>46</v>
      </c>
      <c r="C16" s="5">
        <v>2</v>
      </c>
      <c r="D16" s="5">
        <v>6396</v>
      </c>
      <c r="E16" s="25">
        <f t="shared" si="0"/>
        <v>0.14683195592286502</v>
      </c>
      <c r="F16" s="3">
        <v>0</v>
      </c>
      <c r="G16" s="3">
        <v>0.32</v>
      </c>
      <c r="H16" s="3">
        <v>0.15</v>
      </c>
      <c r="I16" s="3">
        <v>0.52</v>
      </c>
      <c r="J16" s="1">
        <f t="shared" si="2"/>
        <v>0</v>
      </c>
      <c r="K16" s="1">
        <f t="shared" si="1"/>
        <v>4.6986225895316806E-2</v>
      </c>
      <c r="L16" s="1">
        <f t="shared" si="1"/>
        <v>2.2024793388429751E-2</v>
      </c>
      <c r="M16" s="1">
        <f t="shared" si="1"/>
        <v>7.6352617079889815E-2</v>
      </c>
      <c r="N16" s="4">
        <f t="shared" si="3"/>
        <v>0.14536363636363636</v>
      </c>
      <c r="Q16" s="7"/>
      <c r="R16" s="20"/>
      <c r="S16" s="7"/>
      <c r="T16" s="7"/>
      <c r="U16" s="7"/>
    </row>
    <row r="17" spans="2:21" x14ac:dyDescent="0.25">
      <c r="B17" s="22" t="s">
        <v>47</v>
      </c>
      <c r="C17" s="5">
        <v>2</v>
      </c>
      <c r="D17" s="5">
        <v>6890</v>
      </c>
      <c r="E17" s="25">
        <f t="shared" si="0"/>
        <v>0.15817263544536272</v>
      </c>
      <c r="F17" s="3">
        <v>0</v>
      </c>
      <c r="G17" s="3">
        <v>0.37</v>
      </c>
      <c r="H17" s="3">
        <v>0.15</v>
      </c>
      <c r="I17" s="3">
        <v>0.48</v>
      </c>
      <c r="J17" s="1">
        <f t="shared" si="2"/>
        <v>0</v>
      </c>
      <c r="K17" s="1">
        <f t="shared" si="1"/>
        <v>5.8523875114784206E-2</v>
      </c>
      <c r="L17" s="1">
        <f t="shared" si="1"/>
        <v>2.3725895316804409E-2</v>
      </c>
      <c r="M17" s="1">
        <f t="shared" si="1"/>
        <v>7.5922865013774099E-2</v>
      </c>
      <c r="N17" s="4">
        <f t="shared" si="3"/>
        <v>0.1581726354453627</v>
      </c>
      <c r="Q17" s="7"/>
      <c r="R17" s="20"/>
      <c r="S17" s="7"/>
      <c r="T17" s="7"/>
      <c r="U17" s="7"/>
    </row>
    <row r="18" spans="2:21" x14ac:dyDescent="0.25">
      <c r="B18" s="22" t="s">
        <v>48</v>
      </c>
      <c r="C18" s="5">
        <v>2</v>
      </c>
      <c r="D18" s="5">
        <v>19646</v>
      </c>
      <c r="E18" s="25">
        <f>D18/43560</f>
        <v>0.45101010101010103</v>
      </c>
      <c r="F18" s="3">
        <v>0</v>
      </c>
      <c r="G18" s="3">
        <v>0.34</v>
      </c>
      <c r="H18" s="3">
        <v>0.15</v>
      </c>
      <c r="I18" s="3">
        <v>0.51</v>
      </c>
      <c r="J18" s="1">
        <f t="shared" si="2"/>
        <v>0</v>
      </c>
      <c r="K18" s="1">
        <f t="shared" si="1"/>
        <v>0.15334343434343436</v>
      </c>
      <c r="L18" s="1">
        <f t="shared" si="1"/>
        <v>6.7651515151515157E-2</v>
      </c>
      <c r="M18" s="1">
        <f t="shared" si="1"/>
        <v>0.23001515151515153</v>
      </c>
      <c r="N18" s="4">
        <f t="shared" si="3"/>
        <v>0.45101010101010108</v>
      </c>
      <c r="Q18" s="7"/>
      <c r="R18" s="20"/>
      <c r="S18" s="7"/>
      <c r="T18" s="7"/>
      <c r="U18" s="7"/>
    </row>
    <row r="19" spans="2:21" x14ac:dyDescent="0.25">
      <c r="B19" s="22" t="s">
        <v>37</v>
      </c>
      <c r="C19" s="5">
        <v>4</v>
      </c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2"/>
        <v>0</v>
      </c>
      <c r="K19" s="1">
        <f t="shared" si="1"/>
        <v>0.27799999999999997</v>
      </c>
      <c r="L19" s="1">
        <f t="shared" si="1"/>
        <v>0</v>
      </c>
      <c r="M19" s="1">
        <f t="shared" si="1"/>
        <v>2.5019999999999998</v>
      </c>
      <c r="N19" s="4">
        <f t="shared" si="3"/>
        <v>2.78</v>
      </c>
      <c r="Q19" s="26"/>
      <c r="R19" s="7"/>
      <c r="S19" s="7"/>
      <c r="T19" s="7"/>
      <c r="U19" s="7"/>
    </row>
    <row r="20" spans="2:21" x14ac:dyDescent="0.25">
      <c r="B20" s="22" t="s">
        <v>38</v>
      </c>
      <c r="C20" s="5">
        <v>4</v>
      </c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2"/>
        <v>0</v>
      </c>
      <c r="K20" s="1">
        <f t="shared" si="1"/>
        <v>0.25700000000000001</v>
      </c>
      <c r="L20" s="1">
        <f t="shared" si="1"/>
        <v>0</v>
      </c>
      <c r="M20" s="1">
        <f t="shared" si="1"/>
        <v>2.3129999999999997</v>
      </c>
      <c r="N20" s="4">
        <f t="shared" si="3"/>
        <v>2.57</v>
      </c>
      <c r="Q20" s="23"/>
      <c r="R20" s="7"/>
      <c r="S20" s="7"/>
      <c r="T20" s="7"/>
      <c r="U20" s="7"/>
    </row>
    <row r="21" spans="2:21" x14ac:dyDescent="0.25">
      <c r="B21" s="22" t="s">
        <v>39</v>
      </c>
      <c r="C21" s="5">
        <v>4</v>
      </c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2"/>
        <v>0</v>
      </c>
      <c r="K21" s="1">
        <f t="shared" si="1"/>
        <v>0.20099999999999998</v>
      </c>
      <c r="L21" s="1">
        <f t="shared" si="1"/>
        <v>0</v>
      </c>
      <c r="M21" s="1">
        <f t="shared" si="1"/>
        <v>1.8089999999999999</v>
      </c>
      <c r="N21" s="4">
        <f t="shared" si="3"/>
        <v>2.0099999999999998</v>
      </c>
      <c r="Q21" s="23"/>
      <c r="R21" s="7"/>
      <c r="S21" s="7"/>
      <c r="T21" s="7"/>
      <c r="U21" s="7"/>
    </row>
    <row r="22" spans="2:21" x14ac:dyDescent="0.25">
      <c r="B22" s="22" t="s">
        <v>40</v>
      </c>
      <c r="C22" s="5">
        <v>4</v>
      </c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4">$E22*F22</f>
        <v>0</v>
      </c>
      <c r="K22" s="1">
        <f t="shared" ref="K22:K23" si="5">$E22*G22</f>
        <v>0.17600000000000002</v>
      </c>
      <c r="L22" s="1">
        <f t="shared" ref="L22:L23" si="6">$E22*H22</f>
        <v>0</v>
      </c>
      <c r="M22" s="1">
        <f t="shared" ref="M22:M23" si="7">$E22*I22</f>
        <v>1.5840000000000001</v>
      </c>
      <c r="N22" s="4">
        <f t="shared" si="3"/>
        <v>1.76</v>
      </c>
      <c r="P22" s="7"/>
      <c r="Q22" s="23"/>
      <c r="R22" s="7"/>
      <c r="S22" s="7"/>
      <c r="T22" s="7"/>
      <c r="U22" s="7"/>
    </row>
    <row r="23" spans="2:21" x14ac:dyDescent="0.25">
      <c r="B23" s="22" t="s">
        <v>41</v>
      </c>
      <c r="C23" s="5">
        <v>4</v>
      </c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4"/>
        <v>0</v>
      </c>
      <c r="K23" s="1">
        <f t="shared" si="5"/>
        <v>1.31</v>
      </c>
      <c r="L23" s="1">
        <f t="shared" si="6"/>
        <v>0</v>
      </c>
      <c r="M23" s="1">
        <f t="shared" si="7"/>
        <v>11.79</v>
      </c>
      <c r="N23" s="4">
        <f t="shared" si="3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1" t="s">
        <v>27</v>
      </c>
      <c r="E25" s="31"/>
      <c r="F25" s="29" t="s">
        <v>28</v>
      </c>
      <c r="G25" s="30"/>
      <c r="H25" s="29" t="s">
        <v>29</v>
      </c>
      <c r="I25" s="30"/>
      <c r="J25" s="31" t="s">
        <v>30</v>
      </c>
      <c r="K25" s="31"/>
      <c r="L25" s="10" t="s">
        <v>31</v>
      </c>
      <c r="M25" s="10" t="s">
        <v>22</v>
      </c>
      <c r="N25" s="32" t="s">
        <v>43</v>
      </c>
      <c r="O25" s="33"/>
      <c r="P25" s="28" t="s">
        <v>42</v>
      </c>
      <c r="Q25" s="28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8">B14</f>
        <v>ext</v>
      </c>
      <c r="C27" s="13">
        <f t="shared" ref="C27" si="9">($J$6*J14+$K$6*K14+$L$6*L14+$M$6*M14)/E14</f>
        <v>0.67</v>
      </c>
      <c r="D27" s="14">
        <f t="shared" ref="D27:D36" si="10">E14*C27/12</f>
        <v>2.5181397306397308E-2</v>
      </c>
      <c r="E27" s="15">
        <f>D27*43560</f>
        <v>1096.9016666666666</v>
      </c>
      <c r="F27" s="14">
        <f t="shared" ref="F27" si="11">D27+M14*($E$5-$D$5)/12</f>
        <v>2.5181397306397308E-2</v>
      </c>
      <c r="G27" s="15">
        <f>F27*43560</f>
        <v>1096.9016666666666</v>
      </c>
      <c r="H27" s="14">
        <f t="shared" ref="H27" si="12">D27+M14*($F$5-$D$5)/12</f>
        <v>2.5181397306397308E-2</v>
      </c>
      <c r="I27" s="15">
        <f>H27*43560</f>
        <v>1096.9016666666666</v>
      </c>
      <c r="J27" s="14">
        <f t="shared" ref="J27" si="13">D27+M14*($G$5-$D$5)/12</f>
        <v>2.5181397306397308E-2</v>
      </c>
      <c r="K27" s="15">
        <f>J27*43560</f>
        <v>1096.9016666666666</v>
      </c>
      <c r="L27" s="13">
        <f t="shared" ref="L27" si="14">J14*P$6+K14*Q$6+L14*R$6+M14*S$6</f>
        <v>0.91555050505050495</v>
      </c>
      <c r="M27" s="13">
        <f t="shared" ref="M27" si="15">L27/E14</f>
        <v>2.0299999999999998</v>
      </c>
      <c r="N27" s="14">
        <f t="shared" ref="N27:N36" si="16">M14*(0.44-0.1)/12</f>
        <v>0</v>
      </c>
      <c r="O27" s="15">
        <f>N27*43560</f>
        <v>0</v>
      </c>
      <c r="P27" s="14">
        <f>M14*(0.26)/12</f>
        <v>0</v>
      </c>
      <c r="Q27" s="15">
        <f>P27*43560</f>
        <v>0</v>
      </c>
      <c r="R27" s="24"/>
    </row>
    <row r="28" spans="2:21" x14ac:dyDescent="0.25">
      <c r="B28" s="11" t="str">
        <f t="shared" si="8"/>
        <v>1a</v>
      </c>
      <c r="C28" s="13">
        <f t="shared" ref="C28:C36" si="17">($J$6*J15+$K$6*K15+$L$6*L15+$M$6*M15)/E15</f>
        <v>1.3873000000000002</v>
      </c>
      <c r="D28" s="14">
        <f t="shared" si="10"/>
        <v>1.6879453627180904E-2</v>
      </c>
      <c r="E28" s="15">
        <f t="shared" ref="E28:E36" si="18">D28*43560</f>
        <v>735.26900000000012</v>
      </c>
      <c r="F28" s="14">
        <f t="shared" ref="F28:F36" si="19">D28+M15*($E$5-$D$5)/12</f>
        <v>1.9789830119375577E-2</v>
      </c>
      <c r="G28" s="15">
        <f t="shared" ref="G28:G36" si="20">F28*43560</f>
        <v>862.04500000000007</v>
      </c>
      <c r="H28" s="14">
        <f t="shared" ref="H28:H36" si="21">D28+M15*($F$5-$D$5)/12</f>
        <v>2.2700206611570253E-2</v>
      </c>
      <c r="I28" s="15">
        <f t="shared" ref="I28:I36" si="22">H28*43560</f>
        <v>988.82100000000025</v>
      </c>
      <c r="J28" s="14">
        <f t="shared" ref="J28:J36" si="23">D28+M15*($G$5-$D$5)/12</f>
        <v>2.6180004591368232E-2</v>
      </c>
      <c r="K28" s="15">
        <f t="shared" ref="K28:K36" si="24">J28*43560</f>
        <v>1140.4010000000003</v>
      </c>
      <c r="L28" s="13">
        <f t="shared" ref="L28:L36" si="25">J15*P$6+K15*Q$6+L15*R$6+M15*S$6</f>
        <v>0.48948347107438023</v>
      </c>
      <c r="M28" s="13">
        <f t="shared" ref="M28:M36" si="26">L28/E15</f>
        <v>3.3525000000000005</v>
      </c>
      <c r="N28" s="14">
        <f t="shared" si="16"/>
        <v>2.1511478420569333E-3</v>
      </c>
      <c r="O28" s="15">
        <f t="shared" ref="O28:O36" si="27">N28*43560</f>
        <v>93.704000000000008</v>
      </c>
      <c r="P28" s="14">
        <f t="shared" ref="P28:P36" si="28">M15*(0.26)/12</f>
        <v>1.6449954086317725E-3</v>
      </c>
      <c r="Q28" s="15">
        <f t="shared" ref="Q28:Q36" si="29">P28*43560</f>
        <v>71.656000000000006</v>
      </c>
      <c r="R28" s="24"/>
    </row>
    <row r="29" spans="2:21" x14ac:dyDescent="0.25">
      <c r="B29" s="11" t="str">
        <f t="shared" si="8"/>
        <v>1b</v>
      </c>
      <c r="C29" s="13">
        <f t="shared" si="17"/>
        <v>1.3873000000000002</v>
      </c>
      <c r="D29" s="14">
        <f t="shared" si="10"/>
        <v>1.6974997704315889E-2</v>
      </c>
      <c r="E29" s="15">
        <f t="shared" si="18"/>
        <v>739.43090000000018</v>
      </c>
      <c r="F29" s="14">
        <f t="shared" si="19"/>
        <v>1.9901848025711665E-2</v>
      </c>
      <c r="G29" s="15">
        <f t="shared" si="20"/>
        <v>866.92450000000008</v>
      </c>
      <c r="H29" s="14">
        <f t="shared" si="21"/>
        <v>2.2828698347107441E-2</v>
      </c>
      <c r="I29" s="15">
        <f t="shared" si="22"/>
        <v>994.41810000000009</v>
      </c>
      <c r="J29" s="14">
        <f t="shared" si="23"/>
        <v>2.6328193296602388E-2</v>
      </c>
      <c r="K29" s="15">
        <f t="shared" si="24"/>
        <v>1146.8561</v>
      </c>
      <c r="L29" s="13">
        <f t="shared" si="25"/>
        <v>0.49225413223140502</v>
      </c>
      <c r="M29" s="13">
        <f t="shared" si="26"/>
        <v>3.3525</v>
      </c>
      <c r="N29" s="14">
        <f t="shared" si="16"/>
        <v>2.1633241505968777E-3</v>
      </c>
      <c r="O29" s="15">
        <f t="shared" si="27"/>
        <v>94.234399999999994</v>
      </c>
      <c r="P29" s="14">
        <f t="shared" si="28"/>
        <v>1.6543067033976129E-3</v>
      </c>
      <c r="Q29" s="15">
        <f t="shared" si="29"/>
        <v>72.061600000000013</v>
      </c>
      <c r="R29" s="24"/>
    </row>
    <row r="30" spans="2:21" x14ac:dyDescent="0.25">
      <c r="B30" s="11" t="str">
        <f t="shared" si="8"/>
        <v>1c</v>
      </c>
      <c r="C30" s="13">
        <f t="shared" si="17"/>
        <v>1.3419999999999999</v>
      </c>
      <c r="D30" s="14">
        <f t="shared" si="10"/>
        <v>1.7688973063973063E-2</v>
      </c>
      <c r="E30" s="15">
        <f t="shared" si="18"/>
        <v>770.53166666666664</v>
      </c>
      <c r="F30" s="14">
        <f t="shared" si="19"/>
        <v>2.0599349556167736E-2</v>
      </c>
      <c r="G30" s="15">
        <f t="shared" si="20"/>
        <v>897.30766666666659</v>
      </c>
      <c r="H30" s="14">
        <f t="shared" si="21"/>
        <v>2.3509726048362409E-2</v>
      </c>
      <c r="I30" s="15">
        <f t="shared" si="22"/>
        <v>1024.0836666666667</v>
      </c>
      <c r="J30" s="14">
        <f t="shared" si="23"/>
        <v>2.6989524028160392E-2</v>
      </c>
      <c r="K30" s="15">
        <f t="shared" si="24"/>
        <v>1175.6636666666666</v>
      </c>
      <c r="L30" s="13">
        <f t="shared" si="25"/>
        <v>0.51867970615243342</v>
      </c>
      <c r="M30" s="13">
        <f t="shared" si="26"/>
        <v>3.2791999999999999</v>
      </c>
      <c r="N30" s="14">
        <f t="shared" si="16"/>
        <v>2.1511478420569324E-3</v>
      </c>
      <c r="O30" s="15">
        <f t="shared" si="27"/>
        <v>93.703999999999979</v>
      </c>
      <c r="P30" s="14">
        <f t="shared" si="28"/>
        <v>1.6449954086317723E-3</v>
      </c>
      <c r="Q30" s="15">
        <f t="shared" si="29"/>
        <v>71.656000000000006</v>
      </c>
      <c r="U30" s="6"/>
    </row>
    <row r="31" spans="2:21" x14ac:dyDescent="0.25">
      <c r="B31" s="11" t="str">
        <f t="shared" si="8"/>
        <v>prop</v>
      </c>
      <c r="C31" s="13">
        <f t="shared" si="17"/>
        <v>1.381</v>
      </c>
      <c r="D31" s="14">
        <f t="shared" si="10"/>
        <v>5.1903745791245792E-2</v>
      </c>
      <c r="E31" s="15">
        <f t="shared" si="18"/>
        <v>2260.9271666666668</v>
      </c>
      <c r="F31" s="14">
        <f t="shared" si="19"/>
        <v>6.072099326599327E-2</v>
      </c>
      <c r="G31" s="15">
        <f t="shared" si="20"/>
        <v>2645.0064666666667</v>
      </c>
      <c r="H31" s="14">
        <f t="shared" si="21"/>
        <v>6.9538240740740748E-2</v>
      </c>
      <c r="I31" s="15">
        <f t="shared" si="22"/>
        <v>3029.085766666667</v>
      </c>
      <c r="J31" s="14">
        <f t="shared" si="23"/>
        <v>8.0080601851851854E-2</v>
      </c>
      <c r="K31" s="15">
        <f t="shared" si="24"/>
        <v>3488.3110166666665</v>
      </c>
      <c r="L31" s="13">
        <f t="shared" si="25"/>
        <v>1.5106132323232324</v>
      </c>
      <c r="M31" s="13">
        <f t="shared" si="26"/>
        <v>3.3494000000000002</v>
      </c>
      <c r="N31" s="14">
        <f t="shared" si="16"/>
        <v>6.5170959595959596E-3</v>
      </c>
      <c r="O31" s="15">
        <f t="shared" si="27"/>
        <v>283.88470000000001</v>
      </c>
      <c r="P31" s="14">
        <f t="shared" si="28"/>
        <v>4.9836616161616169E-3</v>
      </c>
      <c r="Q31" s="15">
        <f t="shared" si="29"/>
        <v>217.08830000000003</v>
      </c>
    </row>
    <row r="32" spans="2:21" x14ac:dyDescent="0.25">
      <c r="B32" s="11" t="str">
        <f t="shared" si="8"/>
        <v>off-6</v>
      </c>
      <c r="C32" s="13">
        <f t="shared" si="17"/>
        <v>1.84</v>
      </c>
      <c r="D32" s="14">
        <f t="shared" si="10"/>
        <v>0.42626666666666663</v>
      </c>
      <c r="E32" s="15">
        <f t="shared" si="18"/>
        <v>18568.175999999999</v>
      </c>
      <c r="F32" s="14">
        <f t="shared" si="19"/>
        <v>0.52217666666666662</v>
      </c>
      <c r="G32" s="15">
        <f t="shared" si="20"/>
        <v>22746.015599999999</v>
      </c>
      <c r="H32" s="14">
        <f t="shared" si="21"/>
        <v>0.61808666666666656</v>
      </c>
      <c r="I32" s="15">
        <f t="shared" si="22"/>
        <v>26923.855199999995</v>
      </c>
      <c r="J32" s="14">
        <f t="shared" si="23"/>
        <v>0.73276166666666653</v>
      </c>
      <c r="K32" s="15">
        <f t="shared" si="24"/>
        <v>31919.098199999993</v>
      </c>
      <c r="L32" s="13">
        <f t="shared" si="25"/>
        <v>11.498079999999998</v>
      </c>
      <c r="M32" s="13">
        <f t="shared" si="26"/>
        <v>4.1359999999999992</v>
      </c>
      <c r="N32" s="14">
        <f t="shared" si="16"/>
        <v>7.0889999999999995E-2</v>
      </c>
      <c r="O32" s="15">
        <f t="shared" si="27"/>
        <v>3087.9683999999997</v>
      </c>
      <c r="P32" s="14">
        <f t="shared" si="28"/>
        <v>5.4210000000000001E-2</v>
      </c>
      <c r="Q32" s="15">
        <f t="shared" si="29"/>
        <v>2361.3876</v>
      </c>
      <c r="R32" s="7"/>
      <c r="S32" s="7"/>
      <c r="T32" s="7"/>
    </row>
    <row r="33" spans="2:20" x14ac:dyDescent="0.25">
      <c r="B33" s="11" t="str">
        <f t="shared" si="8"/>
        <v>off-7</v>
      </c>
      <c r="C33" s="13">
        <f t="shared" si="17"/>
        <v>1.8399999999999996</v>
      </c>
      <c r="D33" s="14">
        <f t="shared" si="10"/>
        <v>0.39406666666666657</v>
      </c>
      <c r="E33" s="15">
        <f t="shared" si="18"/>
        <v>17165.543999999994</v>
      </c>
      <c r="F33" s="14">
        <f t="shared" si="19"/>
        <v>0.48273166666666656</v>
      </c>
      <c r="G33" s="15">
        <f t="shared" si="20"/>
        <v>21027.791399999995</v>
      </c>
      <c r="H33" s="14">
        <f t="shared" si="21"/>
        <v>0.57139666666666655</v>
      </c>
      <c r="I33" s="15">
        <f t="shared" si="22"/>
        <v>24890.038799999995</v>
      </c>
      <c r="J33" s="14">
        <f t="shared" si="23"/>
        <v>0.6774091666666664</v>
      </c>
      <c r="K33" s="15">
        <f t="shared" si="24"/>
        <v>29507.943299999988</v>
      </c>
      <c r="L33" s="13">
        <f t="shared" si="25"/>
        <v>10.629519999999999</v>
      </c>
      <c r="M33" s="13">
        <f t="shared" si="26"/>
        <v>4.1360000000000001</v>
      </c>
      <c r="N33" s="14">
        <f t="shared" si="16"/>
        <v>6.5534999999999982E-2</v>
      </c>
      <c r="O33" s="15">
        <f t="shared" si="27"/>
        <v>2854.7045999999991</v>
      </c>
      <c r="P33" s="14">
        <f t="shared" si="28"/>
        <v>5.0114999999999993E-2</v>
      </c>
      <c r="Q33" s="15">
        <f t="shared" si="29"/>
        <v>2183.0093999999999</v>
      </c>
      <c r="R33" s="7"/>
      <c r="S33" s="7"/>
      <c r="T33" s="7"/>
    </row>
    <row r="34" spans="2:20" x14ac:dyDescent="0.25">
      <c r="B34" s="11" t="str">
        <f t="shared" si="8"/>
        <v>off-8</v>
      </c>
      <c r="C34" s="13">
        <f t="shared" si="17"/>
        <v>1.8399999999999999</v>
      </c>
      <c r="D34" s="14">
        <f t="shared" si="10"/>
        <v>0.30819999999999997</v>
      </c>
      <c r="E34" s="15">
        <f t="shared" si="18"/>
        <v>13425.191999999999</v>
      </c>
      <c r="F34" s="14">
        <f t="shared" si="19"/>
        <v>0.37754499999999996</v>
      </c>
      <c r="G34" s="15">
        <f t="shared" si="20"/>
        <v>16445.860199999999</v>
      </c>
      <c r="H34" s="14">
        <f t="shared" si="21"/>
        <v>0.44688999999999995</v>
      </c>
      <c r="I34" s="15">
        <f t="shared" si="22"/>
        <v>19466.528399999999</v>
      </c>
      <c r="J34" s="14">
        <f t="shared" si="23"/>
        <v>0.52980249999999995</v>
      </c>
      <c r="K34" s="15">
        <f t="shared" si="24"/>
        <v>23078.196899999999</v>
      </c>
      <c r="L34" s="13">
        <f t="shared" si="25"/>
        <v>8.3133599999999994</v>
      </c>
      <c r="M34" s="13">
        <f t="shared" si="26"/>
        <v>4.1360000000000001</v>
      </c>
      <c r="N34" s="14">
        <f t="shared" si="16"/>
        <v>5.1254999999999995E-2</v>
      </c>
      <c r="O34" s="15">
        <f t="shared" si="27"/>
        <v>2232.6677999999997</v>
      </c>
      <c r="P34" s="14">
        <f t="shared" si="28"/>
        <v>3.9195000000000001E-2</v>
      </c>
      <c r="Q34" s="15">
        <f t="shared" si="29"/>
        <v>1707.3342</v>
      </c>
      <c r="R34" s="7"/>
      <c r="S34" s="7"/>
      <c r="T34" s="7"/>
    </row>
    <row r="35" spans="2:20" x14ac:dyDescent="0.25">
      <c r="B35" s="11" t="str">
        <f t="shared" si="8"/>
        <v>off-9</v>
      </c>
      <c r="C35" s="13">
        <f t="shared" si="17"/>
        <v>1.8400000000000003</v>
      </c>
      <c r="D35" s="14">
        <f t="shared" si="10"/>
        <v>0.2698666666666667</v>
      </c>
      <c r="E35" s="15">
        <f t="shared" si="18"/>
        <v>11755.392000000002</v>
      </c>
      <c r="F35" s="14">
        <f t="shared" si="19"/>
        <v>0.3305866666666667</v>
      </c>
      <c r="G35" s="15">
        <f t="shared" si="20"/>
        <v>14400.355200000002</v>
      </c>
      <c r="H35" s="14">
        <f t="shared" si="21"/>
        <v>0.39130666666666669</v>
      </c>
      <c r="I35" s="15">
        <f t="shared" si="22"/>
        <v>17045.3184</v>
      </c>
      <c r="J35" s="14">
        <f t="shared" si="23"/>
        <v>0.46390666666666669</v>
      </c>
      <c r="K35" s="15">
        <f t="shared" si="24"/>
        <v>20207.774400000002</v>
      </c>
      <c r="L35" s="13">
        <f t="shared" si="25"/>
        <v>7.2793600000000005</v>
      </c>
      <c r="M35" s="13">
        <f t="shared" si="26"/>
        <v>4.1360000000000001</v>
      </c>
      <c r="N35" s="14">
        <f t="shared" si="16"/>
        <v>4.4879999999999996E-2</v>
      </c>
      <c r="O35" s="15">
        <f t="shared" si="27"/>
        <v>1954.9727999999998</v>
      </c>
      <c r="P35" s="14">
        <f t="shared" si="28"/>
        <v>3.4320000000000003E-2</v>
      </c>
      <c r="Q35" s="15">
        <f t="shared" si="29"/>
        <v>1494.9792000000002</v>
      </c>
      <c r="R35" s="7"/>
      <c r="S35" s="7"/>
      <c r="T35" s="7"/>
    </row>
    <row r="36" spans="2:20" x14ac:dyDescent="0.25">
      <c r="B36" s="11" t="str">
        <f t="shared" si="8"/>
        <v>off-10</v>
      </c>
      <c r="C36" s="13">
        <f t="shared" si="17"/>
        <v>1.84</v>
      </c>
      <c r="D36" s="14">
        <f t="shared" si="10"/>
        <v>2.0086666666666666</v>
      </c>
      <c r="E36" s="15">
        <f t="shared" si="18"/>
        <v>87497.52</v>
      </c>
      <c r="F36" s="14">
        <f t="shared" si="19"/>
        <v>2.4606166666666667</v>
      </c>
      <c r="G36" s="15">
        <f t="shared" si="20"/>
        <v>107184.462</v>
      </c>
      <c r="H36" s="14">
        <f t="shared" si="21"/>
        <v>2.9125666666666663</v>
      </c>
      <c r="I36" s="15">
        <f t="shared" si="22"/>
        <v>126871.40399999998</v>
      </c>
      <c r="J36" s="14">
        <f t="shared" si="23"/>
        <v>3.4529416666666659</v>
      </c>
      <c r="K36" s="15">
        <f t="shared" si="24"/>
        <v>150410.13899999997</v>
      </c>
      <c r="L36" s="13">
        <f t="shared" si="25"/>
        <v>54.181599999999996</v>
      </c>
      <c r="M36" s="13">
        <f t="shared" si="26"/>
        <v>4.1360000000000001</v>
      </c>
      <c r="N36" s="14">
        <f t="shared" si="16"/>
        <v>0.33404999999999996</v>
      </c>
      <c r="O36" s="15">
        <f t="shared" si="27"/>
        <v>14551.217999999999</v>
      </c>
      <c r="P36" s="14">
        <f t="shared" si="28"/>
        <v>0.25545000000000001</v>
      </c>
      <c r="Q36" s="15">
        <f t="shared" si="29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29" t="s">
        <v>27</v>
      </c>
      <c r="E38" s="30"/>
      <c r="F38" s="29" t="s">
        <v>28</v>
      </c>
      <c r="G38" s="30"/>
      <c r="H38" s="29" t="s">
        <v>29</v>
      </c>
      <c r="I38" s="30"/>
      <c r="J38" s="31" t="s">
        <v>30</v>
      </c>
      <c r="K38" s="31"/>
      <c r="L38" s="10" t="s">
        <v>31</v>
      </c>
      <c r="M38" s="10" t="s">
        <v>22</v>
      </c>
      <c r="N38" s="32" t="s">
        <v>43</v>
      </c>
      <c r="O38" s="33"/>
      <c r="P38" s="28" t="s">
        <v>42</v>
      </c>
      <c r="Q38" s="28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30">B14</f>
        <v>ext</v>
      </c>
      <c r="C40" s="13">
        <f t="shared" ref="C40" si="31">($J$7*J14+$K$7*K14+$L$7*L14+$M$7*M14)/E14</f>
        <v>0.78</v>
      </c>
      <c r="D40" s="14">
        <f t="shared" ref="D40:D49" si="32">E14*C40/12</f>
        <v>2.9315656565656569E-2</v>
      </c>
      <c r="E40" s="15">
        <f>D40*43560</f>
        <v>1276.9900000000002</v>
      </c>
      <c r="F40" s="14">
        <f t="shared" ref="F40" si="33">D40+M14*($E$6-$D$6)/12</f>
        <v>2.9315656565656569E-2</v>
      </c>
      <c r="G40" s="15">
        <f>F40*43560</f>
        <v>1276.9900000000002</v>
      </c>
      <c r="H40" s="14">
        <f t="shared" ref="H40" si="34">D40+M14*($F$6-$D$6)/12</f>
        <v>2.9315656565656569E-2</v>
      </c>
      <c r="I40" s="15">
        <f>H40*43560</f>
        <v>1276.9900000000002</v>
      </c>
      <c r="J40" s="14">
        <f t="shared" ref="J40" si="35">D40+M14*($G$6-$D$6)/12</f>
        <v>2.9315656565656569E-2</v>
      </c>
      <c r="K40" s="15">
        <f>J40*43560</f>
        <v>1276.9900000000002</v>
      </c>
      <c r="L40" s="15">
        <f t="shared" ref="L40" si="36">J14*P$7+K14*Q$7+L14*R$7+M14*S$7</f>
        <v>1.0283030303030303</v>
      </c>
      <c r="M40" s="13">
        <f t="shared" ref="M40" si="37">L40/E14</f>
        <v>2.2799999999999998</v>
      </c>
      <c r="N40" s="14">
        <f t="shared" ref="N40:N49" si="38">M14*(0.44-0.1)/12</f>
        <v>0</v>
      </c>
      <c r="O40" s="15">
        <f>N40*43560</f>
        <v>0</v>
      </c>
      <c r="P40" s="14">
        <f>M14*(0.26)/12</f>
        <v>0</v>
      </c>
      <c r="Q40" s="15">
        <f>P40*43560</f>
        <v>0</v>
      </c>
      <c r="R40" s="7"/>
      <c r="S40" s="7"/>
      <c r="T40" s="7"/>
    </row>
    <row r="41" spans="2:20" x14ac:dyDescent="0.25">
      <c r="B41" s="11" t="str">
        <f t="shared" si="30"/>
        <v>1a</v>
      </c>
      <c r="C41" s="13">
        <f t="shared" ref="C41:C49" si="39">($J$7*J15+$K$7*K15+$L$7*L15+$M$7*M15)/E15</f>
        <v>1.5215000000000001</v>
      </c>
      <c r="D41" s="14">
        <f t="shared" si="32"/>
        <v>1.8512281910009185E-2</v>
      </c>
      <c r="E41" s="15">
        <f t="shared" ref="E41:E49" si="40">D41*43560</f>
        <v>806.3950000000001</v>
      </c>
      <c r="F41" s="14">
        <f t="shared" ref="F41:F49" si="41">D41+M15*($E$6-$D$6)/12</f>
        <v>2.1043044077134986E-2</v>
      </c>
      <c r="G41" s="15">
        <f t="shared" ref="G41:G49" si="42">F41*43560</f>
        <v>916.63499999999999</v>
      </c>
      <c r="H41" s="14">
        <f t="shared" ref="H41:H49" si="43">D41+M15*($F$6-$D$6)/12</f>
        <v>2.4522842056932968E-2</v>
      </c>
      <c r="I41" s="15">
        <f t="shared" ref="I41:I49" si="44">H41*43560</f>
        <v>1068.2150000000001</v>
      </c>
      <c r="J41" s="14">
        <f t="shared" ref="J41:J49" si="45">D41+M15*($G$6-$D$6)/12</f>
        <v>2.8635330578512398E-2</v>
      </c>
      <c r="K41" s="15">
        <f t="shared" ref="K41:K49" si="46">J41*43560</f>
        <v>1247.355</v>
      </c>
      <c r="L41" s="15">
        <f t="shared" ref="L41:L49" si="47">J15*P$7+K15*Q$7+L15*R$7+M15*S$7</f>
        <v>0.53213168044077142</v>
      </c>
      <c r="M41" s="13">
        <f t="shared" ref="M41:M49" si="48">L41/E15</f>
        <v>3.6446000000000005</v>
      </c>
      <c r="N41" s="14">
        <f t="shared" si="38"/>
        <v>2.1511478420569333E-3</v>
      </c>
      <c r="O41" s="15">
        <f t="shared" ref="O41:O49" si="49">N41*43560</f>
        <v>93.704000000000008</v>
      </c>
      <c r="P41" s="14">
        <f t="shared" ref="P41:P49" si="50">M15*(0.26)/12</f>
        <v>1.6449954086317725E-3</v>
      </c>
      <c r="Q41" s="15">
        <f t="shared" ref="Q41:Q49" si="51">P41*43560</f>
        <v>71.656000000000006</v>
      </c>
      <c r="R41" s="7"/>
      <c r="S41" s="7"/>
      <c r="T41" s="7"/>
    </row>
    <row r="42" spans="2:20" x14ac:dyDescent="0.25">
      <c r="B42" s="11" t="str">
        <f t="shared" si="30"/>
        <v>1b</v>
      </c>
      <c r="C42" s="13">
        <f t="shared" si="39"/>
        <v>1.5215000000000001</v>
      </c>
      <c r="D42" s="14">
        <f t="shared" si="32"/>
        <v>1.8617068411386595E-2</v>
      </c>
      <c r="E42" s="15">
        <f t="shared" si="40"/>
        <v>810.95950000000005</v>
      </c>
      <c r="F42" s="14">
        <f t="shared" si="41"/>
        <v>2.1162155647382924E-2</v>
      </c>
      <c r="G42" s="15">
        <f t="shared" si="42"/>
        <v>921.82350000000019</v>
      </c>
      <c r="H42" s="14">
        <f t="shared" si="43"/>
        <v>2.466165059687787E-2</v>
      </c>
      <c r="I42" s="15">
        <f t="shared" si="44"/>
        <v>1074.2615000000001</v>
      </c>
      <c r="J42" s="14">
        <f t="shared" si="45"/>
        <v>2.8797417355371904E-2</v>
      </c>
      <c r="K42" s="15">
        <f t="shared" si="46"/>
        <v>1254.4155000000001</v>
      </c>
      <c r="L42" s="15">
        <f t="shared" si="47"/>
        <v>0.5351437465564739</v>
      </c>
      <c r="M42" s="13">
        <f t="shared" si="48"/>
        <v>3.6446000000000005</v>
      </c>
      <c r="N42" s="14">
        <f t="shared" si="38"/>
        <v>2.1633241505968777E-3</v>
      </c>
      <c r="O42" s="15">
        <f t="shared" si="49"/>
        <v>94.234399999999994</v>
      </c>
      <c r="P42" s="14">
        <f t="shared" si="50"/>
        <v>1.6543067033976129E-3</v>
      </c>
      <c r="Q42" s="15">
        <f t="shared" si="51"/>
        <v>72.061600000000013</v>
      </c>
      <c r="S42" s="7"/>
      <c r="T42" s="7"/>
    </row>
    <row r="43" spans="2:20" x14ac:dyDescent="0.25">
      <c r="B43" s="11" t="str">
        <f t="shared" si="30"/>
        <v>1c</v>
      </c>
      <c r="C43" s="13">
        <f t="shared" si="39"/>
        <v>1.4757</v>
      </c>
      <c r="D43" s="14">
        <f t="shared" si="32"/>
        <v>1.9451279843893481E-2</v>
      </c>
      <c r="E43" s="15">
        <f t="shared" si="40"/>
        <v>847.29775000000006</v>
      </c>
      <c r="F43" s="14">
        <f t="shared" si="41"/>
        <v>2.1982042011019283E-2</v>
      </c>
      <c r="G43" s="15">
        <f t="shared" si="42"/>
        <v>957.53774999999996</v>
      </c>
      <c r="H43" s="14">
        <f t="shared" si="43"/>
        <v>2.5461839990817262E-2</v>
      </c>
      <c r="I43" s="15">
        <f t="shared" si="44"/>
        <v>1109.1177499999999</v>
      </c>
      <c r="J43" s="14">
        <f t="shared" si="45"/>
        <v>2.9574328512396695E-2</v>
      </c>
      <c r="K43" s="15">
        <f t="shared" si="46"/>
        <v>1288.25775</v>
      </c>
      <c r="L43" s="15">
        <f t="shared" si="47"/>
        <v>0.56477121212121206</v>
      </c>
      <c r="M43" s="13">
        <f t="shared" si="48"/>
        <v>3.5705999999999993</v>
      </c>
      <c r="N43" s="14">
        <f t="shared" si="38"/>
        <v>2.1511478420569324E-3</v>
      </c>
      <c r="O43" s="15">
        <f t="shared" si="49"/>
        <v>93.703999999999979</v>
      </c>
      <c r="P43" s="14">
        <f t="shared" si="50"/>
        <v>1.6449954086317723E-3</v>
      </c>
      <c r="Q43" s="15">
        <f t="shared" si="51"/>
        <v>71.656000000000006</v>
      </c>
      <c r="S43" s="7"/>
      <c r="T43" s="7"/>
    </row>
    <row r="44" spans="2:20" x14ac:dyDescent="0.25">
      <c r="B44" s="11" t="str">
        <f t="shared" si="30"/>
        <v>prop</v>
      </c>
      <c r="C44" s="13">
        <f t="shared" si="39"/>
        <v>1.5159</v>
      </c>
      <c r="D44" s="14">
        <f t="shared" si="32"/>
        <v>5.6973851010101016E-2</v>
      </c>
      <c r="E44" s="15">
        <f t="shared" si="40"/>
        <v>2481.7809500000003</v>
      </c>
      <c r="F44" s="14">
        <f t="shared" si="41"/>
        <v>6.4641022727272734E-2</v>
      </c>
      <c r="G44" s="15">
        <f t="shared" si="42"/>
        <v>2815.7629500000003</v>
      </c>
      <c r="H44" s="14">
        <f t="shared" si="43"/>
        <v>7.5183383838383841E-2</v>
      </c>
      <c r="I44" s="15">
        <f t="shared" si="44"/>
        <v>3274.9882000000002</v>
      </c>
      <c r="J44" s="14">
        <f t="shared" si="45"/>
        <v>8.7642537878787896E-2</v>
      </c>
      <c r="K44" s="15">
        <f t="shared" si="46"/>
        <v>3817.7089500000006</v>
      </c>
      <c r="L44" s="15">
        <f t="shared" si="47"/>
        <v>1.6431200000000001</v>
      </c>
      <c r="M44" s="13">
        <f t="shared" si="48"/>
        <v>3.6432000000000002</v>
      </c>
      <c r="N44" s="14">
        <f t="shared" si="38"/>
        <v>6.5170959595959596E-3</v>
      </c>
      <c r="O44" s="15">
        <f t="shared" si="49"/>
        <v>283.88470000000001</v>
      </c>
      <c r="P44" s="14">
        <f t="shared" si="50"/>
        <v>4.9836616161616169E-3</v>
      </c>
      <c r="Q44" s="15">
        <f t="shared" si="51"/>
        <v>217.08830000000003</v>
      </c>
      <c r="S44" s="7"/>
      <c r="T44" s="7"/>
    </row>
    <row r="45" spans="2:20" x14ac:dyDescent="0.25">
      <c r="B45" s="11" t="str">
        <f t="shared" si="30"/>
        <v>off-6</v>
      </c>
      <c r="C45" s="13">
        <f t="shared" si="39"/>
        <v>1.9860000000000002</v>
      </c>
      <c r="D45" s="14">
        <f t="shared" si="32"/>
        <v>0.46009000000000005</v>
      </c>
      <c r="E45" s="15">
        <f t="shared" si="40"/>
        <v>20041.520400000001</v>
      </c>
      <c r="F45" s="14">
        <f t="shared" si="41"/>
        <v>0.54349000000000003</v>
      </c>
      <c r="G45" s="15">
        <f t="shared" si="42"/>
        <v>23674.4244</v>
      </c>
      <c r="H45" s="14">
        <f t="shared" si="43"/>
        <v>0.658165</v>
      </c>
      <c r="I45" s="15">
        <f t="shared" si="44"/>
        <v>28669.667399999998</v>
      </c>
      <c r="J45" s="14">
        <f t="shared" si="45"/>
        <v>0.79369000000000001</v>
      </c>
      <c r="K45" s="15">
        <f t="shared" si="46"/>
        <v>34573.136400000003</v>
      </c>
      <c r="L45" s="15">
        <f t="shared" si="47"/>
        <v>12.393239999999999</v>
      </c>
      <c r="M45" s="13">
        <f t="shared" si="48"/>
        <v>4.4580000000000002</v>
      </c>
      <c r="N45" s="14">
        <f t="shared" si="38"/>
        <v>7.0889999999999995E-2</v>
      </c>
      <c r="O45" s="15">
        <f t="shared" si="49"/>
        <v>3087.9683999999997</v>
      </c>
      <c r="P45" s="14">
        <f t="shared" si="50"/>
        <v>5.4210000000000001E-2</v>
      </c>
      <c r="Q45" s="15">
        <f t="shared" si="51"/>
        <v>2361.3876</v>
      </c>
      <c r="S45" s="7"/>
      <c r="T45" s="7"/>
    </row>
    <row r="46" spans="2:20" x14ac:dyDescent="0.25">
      <c r="B46" s="11" t="str">
        <f t="shared" si="30"/>
        <v>off-7</v>
      </c>
      <c r="C46" s="13">
        <f t="shared" si="39"/>
        <v>1.9859999999999998</v>
      </c>
      <c r="D46" s="14">
        <f t="shared" si="32"/>
        <v>0.42533499999999996</v>
      </c>
      <c r="E46" s="15">
        <f t="shared" si="40"/>
        <v>18527.5926</v>
      </c>
      <c r="F46" s="14">
        <f t="shared" si="41"/>
        <v>0.50243499999999996</v>
      </c>
      <c r="G46" s="15">
        <f t="shared" si="42"/>
        <v>21886.068599999999</v>
      </c>
      <c r="H46" s="14">
        <f t="shared" si="43"/>
        <v>0.60844749999999992</v>
      </c>
      <c r="I46" s="15">
        <f t="shared" si="44"/>
        <v>26503.973099999996</v>
      </c>
      <c r="J46" s="14">
        <f t="shared" si="45"/>
        <v>0.73373499999999992</v>
      </c>
      <c r="K46" s="15">
        <f t="shared" si="46"/>
        <v>31961.496599999995</v>
      </c>
      <c r="L46" s="15">
        <f t="shared" si="47"/>
        <v>11.457059999999998</v>
      </c>
      <c r="M46" s="13">
        <f t="shared" si="48"/>
        <v>4.4579999999999993</v>
      </c>
      <c r="N46" s="14">
        <f t="shared" si="38"/>
        <v>6.5534999999999982E-2</v>
      </c>
      <c r="O46" s="15">
        <f t="shared" si="49"/>
        <v>2854.7045999999991</v>
      </c>
      <c r="P46" s="14">
        <f t="shared" si="50"/>
        <v>5.0114999999999993E-2</v>
      </c>
      <c r="Q46" s="15">
        <f t="shared" si="51"/>
        <v>2183.0093999999999</v>
      </c>
      <c r="S46" s="7"/>
      <c r="T46" s="7"/>
    </row>
    <row r="47" spans="2:20" x14ac:dyDescent="0.25">
      <c r="B47" s="11" t="str">
        <f t="shared" si="30"/>
        <v>off-8</v>
      </c>
      <c r="C47" s="13">
        <f t="shared" si="39"/>
        <v>1.9860000000000002</v>
      </c>
      <c r="D47" s="14">
        <f t="shared" si="32"/>
        <v>0.33265499999999998</v>
      </c>
      <c r="E47" s="15">
        <f t="shared" si="40"/>
        <v>14490.451799999999</v>
      </c>
      <c r="F47" s="14">
        <f t="shared" si="41"/>
        <v>0.39295499999999994</v>
      </c>
      <c r="G47" s="15">
        <f t="shared" si="42"/>
        <v>17117.119799999997</v>
      </c>
      <c r="H47" s="14">
        <f t="shared" si="43"/>
        <v>0.47586749999999989</v>
      </c>
      <c r="I47" s="15">
        <f t="shared" si="44"/>
        <v>20728.788299999997</v>
      </c>
      <c r="J47" s="14">
        <f t="shared" si="45"/>
        <v>0.573855</v>
      </c>
      <c r="K47" s="15">
        <f t="shared" si="46"/>
        <v>24997.123800000001</v>
      </c>
      <c r="L47" s="15">
        <f t="shared" si="47"/>
        <v>8.9605800000000002</v>
      </c>
      <c r="M47" s="13">
        <f t="shared" si="48"/>
        <v>4.4580000000000002</v>
      </c>
      <c r="N47" s="14">
        <f t="shared" si="38"/>
        <v>5.1254999999999995E-2</v>
      </c>
      <c r="O47" s="15">
        <f t="shared" si="49"/>
        <v>2232.6677999999997</v>
      </c>
      <c r="P47" s="14">
        <f t="shared" si="50"/>
        <v>3.9195000000000001E-2</v>
      </c>
      <c r="Q47" s="15">
        <f t="shared" si="51"/>
        <v>1707.3342</v>
      </c>
      <c r="S47" s="7"/>
      <c r="T47" s="7"/>
    </row>
    <row r="48" spans="2:20" x14ac:dyDescent="0.25">
      <c r="B48" s="11" t="str">
        <f t="shared" si="30"/>
        <v>off-9</v>
      </c>
      <c r="C48" s="13">
        <f t="shared" si="39"/>
        <v>1.9860000000000002</v>
      </c>
      <c r="D48" s="14">
        <f t="shared" si="32"/>
        <v>0.29128000000000004</v>
      </c>
      <c r="E48" s="15">
        <f t="shared" si="40"/>
        <v>12688.156800000002</v>
      </c>
      <c r="F48" s="14">
        <f t="shared" si="41"/>
        <v>0.34408000000000005</v>
      </c>
      <c r="G48" s="15">
        <f t="shared" si="42"/>
        <v>14988.124800000001</v>
      </c>
      <c r="H48" s="14">
        <f t="shared" si="43"/>
        <v>0.41668000000000005</v>
      </c>
      <c r="I48" s="15">
        <f t="shared" si="44"/>
        <v>18150.580800000003</v>
      </c>
      <c r="J48" s="14">
        <f t="shared" si="45"/>
        <v>0.50248000000000004</v>
      </c>
      <c r="K48" s="15">
        <f t="shared" si="46"/>
        <v>21888.0288</v>
      </c>
      <c r="L48" s="15">
        <f t="shared" si="47"/>
        <v>7.8460800000000006</v>
      </c>
      <c r="M48" s="13">
        <f t="shared" si="48"/>
        <v>4.4580000000000002</v>
      </c>
      <c r="N48" s="14">
        <f t="shared" si="38"/>
        <v>4.4879999999999996E-2</v>
      </c>
      <c r="O48" s="15">
        <f t="shared" si="49"/>
        <v>1954.9727999999998</v>
      </c>
      <c r="P48" s="14">
        <f t="shared" si="50"/>
        <v>3.4320000000000003E-2</v>
      </c>
      <c r="Q48" s="15">
        <f t="shared" si="51"/>
        <v>1494.9792000000002</v>
      </c>
      <c r="S48" s="7"/>
      <c r="T48" s="7"/>
    </row>
    <row r="49" spans="2:20" x14ac:dyDescent="0.25">
      <c r="B49" s="11" t="str">
        <f t="shared" si="30"/>
        <v>off-10</v>
      </c>
      <c r="C49" s="13">
        <f t="shared" si="39"/>
        <v>1.9859999999999998</v>
      </c>
      <c r="D49" s="14">
        <f t="shared" si="32"/>
        <v>2.1680499999999996</v>
      </c>
      <c r="E49" s="15">
        <f t="shared" si="40"/>
        <v>94440.257999999987</v>
      </c>
      <c r="F49" s="14">
        <f t="shared" si="41"/>
        <v>2.5610499999999994</v>
      </c>
      <c r="G49" s="15">
        <f t="shared" si="42"/>
        <v>111559.33799999997</v>
      </c>
      <c r="H49" s="14">
        <f t="shared" si="43"/>
        <v>3.1014249999999994</v>
      </c>
      <c r="I49" s="15">
        <f t="shared" si="44"/>
        <v>135098.07299999997</v>
      </c>
      <c r="J49" s="14">
        <f t="shared" si="45"/>
        <v>3.7400499999999997</v>
      </c>
      <c r="K49" s="15">
        <f t="shared" si="46"/>
        <v>162916.57799999998</v>
      </c>
      <c r="L49" s="15">
        <f t="shared" si="47"/>
        <v>58.399799999999999</v>
      </c>
      <c r="M49" s="13">
        <f t="shared" si="48"/>
        <v>4.4580000000000002</v>
      </c>
      <c r="N49" s="14">
        <f t="shared" si="38"/>
        <v>0.33404999999999996</v>
      </c>
      <c r="O49" s="15">
        <f t="shared" si="49"/>
        <v>14551.217999999999</v>
      </c>
      <c r="P49" s="14">
        <f t="shared" si="50"/>
        <v>0.25545000000000001</v>
      </c>
      <c r="Q49" s="15">
        <f t="shared" si="51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9" t="s">
        <v>27</v>
      </c>
      <c r="E51" s="30"/>
      <c r="F51" s="29" t="s">
        <v>28</v>
      </c>
      <c r="G51" s="30"/>
      <c r="H51" s="29" t="s">
        <v>29</v>
      </c>
      <c r="I51" s="30"/>
      <c r="J51" s="31" t="s">
        <v>30</v>
      </c>
      <c r="K51" s="31"/>
      <c r="L51" s="10" t="s">
        <v>31</v>
      </c>
      <c r="M51" s="10" t="s">
        <v>22</v>
      </c>
      <c r="N51" s="32" t="s">
        <v>43</v>
      </c>
      <c r="O51" s="33"/>
      <c r="P51" s="28" t="s">
        <v>42</v>
      </c>
      <c r="Q51" s="28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2">B14</f>
        <v>ext</v>
      </c>
      <c r="C53" s="13">
        <f t="shared" ref="C53" si="53">($J$8*J14+$K$8*K14+$L$8*L14+$M$8*M14)/E14</f>
        <v>0.92</v>
      </c>
      <c r="D53" s="14">
        <f t="shared" ref="D53:D62" si="54">E14*C53/12</f>
        <v>3.4577441077441082E-2</v>
      </c>
      <c r="E53" s="15">
        <f>D53*43560</f>
        <v>1506.1933333333336</v>
      </c>
      <c r="F53" s="14">
        <f t="shared" ref="F53" si="55">D53+M14*($E$7-$D$7)/12</f>
        <v>3.4577441077441082E-2</v>
      </c>
      <c r="G53" s="15">
        <f>F53*43560</f>
        <v>1506.1933333333336</v>
      </c>
      <c r="H53" s="14">
        <f t="shared" ref="H53" si="56">D53+M14*($F$7-$D$7)/12</f>
        <v>3.4577441077441082E-2</v>
      </c>
      <c r="I53" s="15">
        <f>H53*43560</f>
        <v>1506.1933333333336</v>
      </c>
      <c r="J53" s="14">
        <f t="shared" ref="J53" si="57">D53+M14*($G$7-$D$7)/12</f>
        <v>3.4577441077441082E-2</v>
      </c>
      <c r="K53" s="15">
        <f>J53*43560</f>
        <v>1506.1933333333336</v>
      </c>
      <c r="L53" s="13">
        <f t="shared" ref="L53" si="58">J14*P$8+K14*Q$8+L14*R$8+M14*S$8</f>
        <v>1.1726262626262627</v>
      </c>
      <c r="M53" s="13">
        <f t="shared" ref="M53" si="59">L53/E14</f>
        <v>2.6</v>
      </c>
      <c r="N53" s="14">
        <f t="shared" ref="N53:N62" si="60">M14*(0.44-0.1)/12</f>
        <v>0</v>
      </c>
      <c r="O53" s="15">
        <f>N53*43560</f>
        <v>0</v>
      </c>
      <c r="P53" s="14">
        <f>M14*(0.26)/12</f>
        <v>0</v>
      </c>
      <c r="Q53" s="15">
        <f>P53*43560</f>
        <v>0</v>
      </c>
    </row>
    <row r="54" spans="2:20" x14ac:dyDescent="0.25">
      <c r="B54" s="11" t="str">
        <f t="shared" si="52"/>
        <v>1a</v>
      </c>
      <c r="C54" s="13">
        <f t="shared" ref="C54:C62" si="61">($J$8*J15+$K$8*K15+$L$8*L15+$M$8*M15)/E15</f>
        <v>1.7151000000000001</v>
      </c>
      <c r="D54" s="14">
        <f t="shared" si="54"/>
        <v>2.086783746556474E-2</v>
      </c>
      <c r="E54" s="15">
        <f t="shared" ref="E54:E62" si="62">D54*43560</f>
        <v>909.00300000000004</v>
      </c>
      <c r="F54" s="14">
        <f t="shared" ref="F54:F62" si="63">D54+M15*($E$7-$D$7)/12</f>
        <v>2.4031290174471996E-2</v>
      </c>
      <c r="G54" s="15">
        <f t="shared" ref="G54:G62" si="64">F54*43560</f>
        <v>1046.8030000000001</v>
      </c>
      <c r="H54" s="14">
        <f t="shared" ref="H54:H62" si="65">D54+M15*($F$7-$D$7)/12</f>
        <v>2.9409159779614329E-2</v>
      </c>
      <c r="I54" s="15">
        <f t="shared" ref="I54:I62" si="66">H54*43560</f>
        <v>1281.0630000000001</v>
      </c>
      <c r="J54" s="14">
        <f t="shared" ref="J54:J62" si="67">D54+M15*($G$7-$D$7)/12</f>
        <v>3.5419719926538112E-2</v>
      </c>
      <c r="K54" s="15">
        <f t="shared" ref="K54:K62" si="68">J54*43560</f>
        <v>1542.8830000000003</v>
      </c>
      <c r="L54" s="13">
        <f t="shared" ref="L54:L62" si="69">J15*P$8+K15*Q$8+L15*R$8+M15*S$8</f>
        <v>0.57816721763085399</v>
      </c>
      <c r="M54" s="13">
        <f t="shared" ref="M54:M62" si="70">L54/E15</f>
        <v>3.9598999999999998</v>
      </c>
      <c r="N54" s="14">
        <f t="shared" si="60"/>
        <v>2.1511478420569333E-3</v>
      </c>
      <c r="O54" s="15">
        <f t="shared" ref="O54:O62" si="71">N54*43560</f>
        <v>93.704000000000008</v>
      </c>
      <c r="P54" s="14">
        <f t="shared" ref="P54:P62" si="72">M15*(0.26)/12</f>
        <v>1.6449954086317725E-3</v>
      </c>
      <c r="Q54" s="15">
        <f t="shared" ref="Q54:Q62" si="73">P54*43560</f>
        <v>71.656000000000006</v>
      </c>
      <c r="R54" s="7"/>
    </row>
    <row r="55" spans="2:20" x14ac:dyDescent="0.25">
      <c r="B55" s="11" t="str">
        <f t="shared" si="52"/>
        <v>1b</v>
      </c>
      <c r="C55" s="13">
        <f t="shared" si="61"/>
        <v>1.7151000000000001</v>
      </c>
      <c r="D55" s="14">
        <f t="shared" si="54"/>
        <v>2.0985957300275485E-2</v>
      </c>
      <c r="E55" s="15">
        <f t="shared" si="62"/>
        <v>914.14830000000006</v>
      </c>
      <c r="F55" s="14">
        <f t="shared" si="63"/>
        <v>2.4167316345270893E-2</v>
      </c>
      <c r="G55" s="15">
        <f t="shared" si="64"/>
        <v>1052.7283</v>
      </c>
      <c r="H55" s="14">
        <f t="shared" si="65"/>
        <v>2.9575626721763087E-2</v>
      </c>
      <c r="I55" s="15">
        <f t="shared" si="66"/>
        <v>1288.3143</v>
      </c>
      <c r="J55" s="14">
        <f t="shared" si="67"/>
        <v>3.5620208907254369E-2</v>
      </c>
      <c r="K55" s="15">
        <f t="shared" si="68"/>
        <v>1551.6163000000004</v>
      </c>
      <c r="L55" s="13">
        <f t="shared" si="69"/>
        <v>0.58143986225895317</v>
      </c>
      <c r="M55" s="13">
        <f t="shared" si="70"/>
        <v>3.9598999999999998</v>
      </c>
      <c r="N55" s="14">
        <f t="shared" si="60"/>
        <v>2.1633241505968777E-3</v>
      </c>
      <c r="O55" s="15">
        <f t="shared" si="71"/>
        <v>94.234399999999994</v>
      </c>
      <c r="P55" s="14">
        <f t="shared" si="72"/>
        <v>1.6543067033976129E-3</v>
      </c>
      <c r="Q55" s="15">
        <f t="shared" si="73"/>
        <v>72.061600000000013</v>
      </c>
      <c r="R55" s="7"/>
    </row>
    <row r="56" spans="2:20" x14ac:dyDescent="0.25">
      <c r="B56" s="11" t="str">
        <f t="shared" si="52"/>
        <v>1c</v>
      </c>
      <c r="C56" s="13">
        <f t="shared" si="61"/>
        <v>1.6667000000000001</v>
      </c>
      <c r="D56" s="14">
        <f t="shared" si="54"/>
        <v>2.1968860958065505E-2</v>
      </c>
      <c r="E56" s="15">
        <f t="shared" si="62"/>
        <v>956.96358333333342</v>
      </c>
      <c r="F56" s="14">
        <f t="shared" si="63"/>
        <v>2.5132313666972758E-2</v>
      </c>
      <c r="G56" s="15">
        <f t="shared" si="64"/>
        <v>1094.7635833333334</v>
      </c>
      <c r="H56" s="14">
        <f t="shared" si="65"/>
        <v>3.0510183272115091E-2</v>
      </c>
      <c r="I56" s="15">
        <f t="shared" si="66"/>
        <v>1329.0235833333334</v>
      </c>
      <c r="J56" s="14">
        <f t="shared" si="67"/>
        <v>3.6520743419038874E-2</v>
      </c>
      <c r="K56" s="15">
        <f t="shared" si="68"/>
        <v>1590.8435833333333</v>
      </c>
      <c r="L56" s="13">
        <f t="shared" si="69"/>
        <v>0.6151491965105601</v>
      </c>
      <c r="M56" s="13">
        <f t="shared" si="70"/>
        <v>3.8890999999999996</v>
      </c>
      <c r="N56" s="14">
        <f t="shared" si="60"/>
        <v>2.1511478420569324E-3</v>
      </c>
      <c r="O56" s="15">
        <f t="shared" si="71"/>
        <v>93.703999999999979</v>
      </c>
      <c r="P56" s="14">
        <f t="shared" si="72"/>
        <v>1.6449954086317723E-3</v>
      </c>
      <c r="Q56" s="15">
        <f t="shared" si="73"/>
        <v>71.656000000000006</v>
      </c>
      <c r="R56" s="7"/>
    </row>
    <row r="57" spans="2:20" x14ac:dyDescent="0.25">
      <c r="B57" s="11" t="str">
        <f t="shared" si="52"/>
        <v>prop</v>
      </c>
      <c r="C57" s="13">
        <f t="shared" si="61"/>
        <v>1.7099000000000002</v>
      </c>
      <c r="D57" s="14">
        <f t="shared" si="54"/>
        <v>6.4265180976430983E-2</v>
      </c>
      <c r="E57" s="15">
        <f t="shared" si="62"/>
        <v>2799.3912833333338</v>
      </c>
      <c r="F57" s="14">
        <f t="shared" si="63"/>
        <v>7.3849145622895629E-2</v>
      </c>
      <c r="G57" s="15">
        <f t="shared" si="64"/>
        <v>3216.8687833333338</v>
      </c>
      <c r="H57" s="14">
        <f t="shared" si="65"/>
        <v>9.0141885521885526E-2</v>
      </c>
      <c r="I57" s="15">
        <f t="shared" si="66"/>
        <v>3926.5805333333333</v>
      </c>
      <c r="J57" s="14">
        <f t="shared" si="67"/>
        <v>0.10835141835016837</v>
      </c>
      <c r="K57" s="15">
        <f t="shared" si="68"/>
        <v>4719.7877833333341</v>
      </c>
      <c r="L57" s="13">
        <f t="shared" si="69"/>
        <v>1.7867667171717172</v>
      </c>
      <c r="M57" s="13">
        <f t="shared" si="70"/>
        <v>3.9617</v>
      </c>
      <c r="N57" s="14">
        <f t="shared" si="60"/>
        <v>6.5170959595959596E-3</v>
      </c>
      <c r="O57" s="15">
        <f t="shared" si="71"/>
        <v>283.88470000000001</v>
      </c>
      <c r="P57" s="14">
        <f t="shared" si="72"/>
        <v>4.9836616161616169E-3</v>
      </c>
      <c r="Q57" s="15">
        <f t="shared" si="73"/>
        <v>217.08830000000003</v>
      </c>
      <c r="R57" s="7"/>
    </row>
    <row r="58" spans="2:20" x14ac:dyDescent="0.25">
      <c r="B58" s="11" t="str">
        <f t="shared" si="52"/>
        <v>off-6</v>
      </c>
      <c r="C58" s="13">
        <f t="shared" si="61"/>
        <v>2.2160000000000002</v>
      </c>
      <c r="D58" s="14">
        <f t="shared" si="54"/>
        <v>0.51337333333333335</v>
      </c>
      <c r="E58" s="15">
        <f t="shared" si="62"/>
        <v>22362.542400000002</v>
      </c>
      <c r="F58" s="14">
        <f t="shared" si="63"/>
        <v>0.6176233333333333</v>
      </c>
      <c r="G58" s="15">
        <f t="shared" si="64"/>
        <v>26903.672399999999</v>
      </c>
      <c r="H58" s="14">
        <f t="shared" si="65"/>
        <v>0.79484833333333338</v>
      </c>
      <c r="I58" s="15">
        <f t="shared" si="66"/>
        <v>34623.593400000005</v>
      </c>
      <c r="J58" s="14">
        <f t="shared" si="67"/>
        <v>0.99292333333333338</v>
      </c>
      <c r="K58" s="15">
        <f t="shared" si="68"/>
        <v>43251.740400000002</v>
      </c>
      <c r="L58" s="13">
        <f t="shared" si="69"/>
        <v>13.282839999999997</v>
      </c>
      <c r="M58" s="13">
        <f t="shared" si="70"/>
        <v>4.7779999999999987</v>
      </c>
      <c r="N58" s="14">
        <f t="shared" si="60"/>
        <v>7.0889999999999995E-2</v>
      </c>
      <c r="O58" s="15">
        <f t="shared" si="71"/>
        <v>3087.9683999999997</v>
      </c>
      <c r="P58" s="14">
        <f t="shared" si="72"/>
        <v>5.4210000000000001E-2</v>
      </c>
      <c r="Q58" s="15">
        <f t="shared" si="73"/>
        <v>2361.3876</v>
      </c>
      <c r="R58" s="7"/>
    </row>
    <row r="59" spans="2:20" x14ac:dyDescent="0.25">
      <c r="B59" s="11" t="str">
        <f t="shared" si="52"/>
        <v>off-7</v>
      </c>
      <c r="C59" s="13">
        <f t="shared" si="61"/>
        <v>2.2159999999999997</v>
      </c>
      <c r="D59" s="14">
        <f t="shared" si="54"/>
        <v>0.47459333333333326</v>
      </c>
      <c r="E59" s="15">
        <f t="shared" si="62"/>
        <v>20673.285599999996</v>
      </c>
      <c r="F59" s="14">
        <f t="shared" si="63"/>
        <v>0.5709683333333333</v>
      </c>
      <c r="G59" s="15">
        <f t="shared" si="64"/>
        <v>24871.380599999997</v>
      </c>
      <c r="H59" s="14">
        <f t="shared" si="65"/>
        <v>0.73480583333333327</v>
      </c>
      <c r="I59" s="15">
        <f t="shared" si="66"/>
        <v>32008.142099999997</v>
      </c>
      <c r="J59" s="14">
        <f t="shared" si="67"/>
        <v>0.91791833333333317</v>
      </c>
      <c r="K59" s="15">
        <f t="shared" si="68"/>
        <v>39984.522599999989</v>
      </c>
      <c r="L59" s="13">
        <f t="shared" si="69"/>
        <v>12.279459999999998</v>
      </c>
      <c r="M59" s="13">
        <f t="shared" si="70"/>
        <v>4.7779999999999996</v>
      </c>
      <c r="N59" s="14">
        <f t="shared" si="60"/>
        <v>6.5534999999999982E-2</v>
      </c>
      <c r="O59" s="15">
        <f t="shared" si="71"/>
        <v>2854.7045999999991</v>
      </c>
      <c r="P59" s="14">
        <f t="shared" si="72"/>
        <v>5.0114999999999993E-2</v>
      </c>
      <c r="Q59" s="15">
        <f t="shared" si="73"/>
        <v>2183.0093999999999</v>
      </c>
      <c r="R59" s="7"/>
    </row>
    <row r="60" spans="2:20" x14ac:dyDescent="0.25">
      <c r="B60" s="11" t="str">
        <f t="shared" si="52"/>
        <v>off-8</v>
      </c>
      <c r="C60" s="13">
        <f t="shared" si="61"/>
        <v>2.2160000000000002</v>
      </c>
      <c r="D60" s="14">
        <f t="shared" si="54"/>
        <v>0.37118000000000001</v>
      </c>
      <c r="E60" s="15">
        <f t="shared" si="62"/>
        <v>16168.6008</v>
      </c>
      <c r="F60" s="14">
        <f t="shared" si="63"/>
        <v>0.44655500000000004</v>
      </c>
      <c r="G60" s="15">
        <f t="shared" si="64"/>
        <v>19451.935800000003</v>
      </c>
      <c r="H60" s="14">
        <f t="shared" si="65"/>
        <v>0.57469250000000005</v>
      </c>
      <c r="I60" s="15">
        <f t="shared" si="66"/>
        <v>25033.605300000003</v>
      </c>
      <c r="J60" s="14">
        <f t="shared" si="67"/>
        <v>0.71790500000000002</v>
      </c>
      <c r="K60" s="15">
        <f t="shared" si="68"/>
        <v>31271.941800000001</v>
      </c>
      <c r="L60" s="13">
        <f t="shared" si="69"/>
        <v>9.6037800000000004</v>
      </c>
      <c r="M60" s="13">
        <f t="shared" si="70"/>
        <v>4.7780000000000005</v>
      </c>
      <c r="N60" s="14">
        <f t="shared" si="60"/>
        <v>5.1254999999999995E-2</v>
      </c>
      <c r="O60" s="15">
        <f t="shared" si="71"/>
        <v>2232.6677999999997</v>
      </c>
      <c r="P60" s="14">
        <f t="shared" si="72"/>
        <v>3.9195000000000001E-2</v>
      </c>
      <c r="Q60" s="15">
        <f t="shared" si="73"/>
        <v>1707.3342</v>
      </c>
      <c r="R60" s="7"/>
    </row>
    <row r="61" spans="2:20" x14ac:dyDescent="0.25">
      <c r="B61" s="11" t="str">
        <f t="shared" si="52"/>
        <v>off-9</v>
      </c>
      <c r="C61" s="13">
        <f t="shared" si="61"/>
        <v>2.2159999999999997</v>
      </c>
      <c r="D61" s="14">
        <f t="shared" si="54"/>
        <v>0.32501333333333332</v>
      </c>
      <c r="E61" s="15">
        <f t="shared" si="62"/>
        <v>14157.5808</v>
      </c>
      <c r="F61" s="14">
        <f t="shared" si="63"/>
        <v>0.39101333333333332</v>
      </c>
      <c r="G61" s="15">
        <f t="shared" si="64"/>
        <v>17032.540799999999</v>
      </c>
      <c r="H61" s="14">
        <f t="shared" si="65"/>
        <v>0.50321333333333329</v>
      </c>
      <c r="I61" s="15">
        <f t="shared" si="66"/>
        <v>21919.9728</v>
      </c>
      <c r="J61" s="14">
        <f t="shared" si="67"/>
        <v>0.62861333333333336</v>
      </c>
      <c r="K61" s="15">
        <f t="shared" si="68"/>
        <v>27382.396800000002</v>
      </c>
      <c r="L61" s="13">
        <f t="shared" si="69"/>
        <v>8.409279999999999</v>
      </c>
      <c r="M61" s="13">
        <f t="shared" si="70"/>
        <v>4.7779999999999996</v>
      </c>
      <c r="N61" s="14">
        <f t="shared" si="60"/>
        <v>4.4879999999999996E-2</v>
      </c>
      <c r="O61" s="15">
        <f t="shared" si="71"/>
        <v>1954.9727999999998</v>
      </c>
      <c r="P61" s="14">
        <f t="shared" si="72"/>
        <v>3.4320000000000003E-2</v>
      </c>
      <c r="Q61" s="15">
        <f t="shared" si="73"/>
        <v>1494.9792000000002</v>
      </c>
      <c r="R61" s="7"/>
    </row>
    <row r="62" spans="2:20" x14ac:dyDescent="0.25">
      <c r="B62" s="11" t="str">
        <f t="shared" si="52"/>
        <v>off-10</v>
      </c>
      <c r="C62" s="13">
        <f t="shared" si="61"/>
        <v>2.2159999999999997</v>
      </c>
      <c r="D62" s="14">
        <f t="shared" si="54"/>
        <v>2.4191333333333329</v>
      </c>
      <c r="E62" s="15">
        <f t="shared" si="62"/>
        <v>105377.44799999997</v>
      </c>
      <c r="F62" s="14">
        <f t="shared" si="63"/>
        <v>2.9103833333333329</v>
      </c>
      <c r="G62" s="15">
        <f t="shared" si="64"/>
        <v>126776.29799999998</v>
      </c>
      <c r="H62" s="14">
        <f t="shared" si="65"/>
        <v>3.7455083333333326</v>
      </c>
      <c r="I62" s="15">
        <f t="shared" si="66"/>
        <v>163154.34299999996</v>
      </c>
      <c r="J62" s="14">
        <f t="shared" si="67"/>
        <v>4.6788833333333333</v>
      </c>
      <c r="K62" s="15">
        <f t="shared" si="68"/>
        <v>203812.158</v>
      </c>
      <c r="L62" s="13">
        <f t="shared" si="69"/>
        <v>62.591799999999992</v>
      </c>
      <c r="M62" s="13">
        <f t="shared" si="70"/>
        <v>4.7779999999999996</v>
      </c>
      <c r="N62" s="14">
        <f t="shared" si="60"/>
        <v>0.33404999999999996</v>
      </c>
      <c r="O62" s="15">
        <f t="shared" si="71"/>
        <v>14551.217999999999</v>
      </c>
      <c r="P62" s="14">
        <f t="shared" si="72"/>
        <v>0.25545000000000001</v>
      </c>
      <c r="Q62" s="15">
        <f t="shared" si="73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9" t="s">
        <v>27</v>
      </c>
      <c r="E64" s="30"/>
      <c r="F64" s="29" t="s">
        <v>28</v>
      </c>
      <c r="G64" s="30"/>
      <c r="H64" s="29" t="s">
        <v>29</v>
      </c>
      <c r="I64" s="30"/>
      <c r="J64" s="31" t="s">
        <v>30</v>
      </c>
      <c r="K64" s="31"/>
      <c r="L64" s="10" t="s">
        <v>31</v>
      </c>
      <c r="M64" s="10" t="s">
        <v>22</v>
      </c>
      <c r="N64" s="32" t="s">
        <v>43</v>
      </c>
      <c r="O64" s="33"/>
      <c r="P64" s="28" t="s">
        <v>42</v>
      </c>
      <c r="Q64" s="2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4">B27</f>
        <v>ext</v>
      </c>
      <c r="C66" s="13">
        <f t="shared" ref="C66" si="75">($J$9*J14+$K$9*K14+$L$9*L14+$M$9*M14)/E14</f>
        <v>1.08</v>
      </c>
      <c r="D66" s="14">
        <f>E14*C66/12</f>
        <v>4.0590909090909094E-2</v>
      </c>
      <c r="E66" s="15">
        <f>D66*43560</f>
        <v>1768.14</v>
      </c>
      <c r="F66" s="14">
        <f t="shared" ref="F66" si="76">D66+M14*($E$8-$D$8)/12</f>
        <v>4.0590909090909094E-2</v>
      </c>
      <c r="G66" s="15">
        <f>F66*43560</f>
        <v>1768.14</v>
      </c>
      <c r="H66" s="14">
        <f t="shared" ref="H66" si="77">D66+M14*($F$8-$D$8)/12</f>
        <v>4.0590909090909094E-2</v>
      </c>
      <c r="I66" s="15">
        <f>H66*43560</f>
        <v>1768.14</v>
      </c>
      <c r="J66" s="14">
        <f t="shared" ref="J66" si="78">D66+M14*($G$8-$D$8)/12</f>
        <v>4.0590909090909094E-2</v>
      </c>
      <c r="K66" s="15">
        <f>J66*43560</f>
        <v>1768.14</v>
      </c>
      <c r="L66" s="13">
        <f t="shared" ref="L66" si="79">J14*P$9+K14*Q$9+L14*R$9+M14*S$9</f>
        <v>1.3169494949494949</v>
      </c>
      <c r="M66" s="13">
        <f t="shared" ref="M66" si="80">L66/E53</f>
        <v>8.7435621032458952E-4</v>
      </c>
      <c r="N66" s="14">
        <f t="shared" ref="N66:N75" si="81">M14*(0.44-0.1)/12</f>
        <v>0</v>
      </c>
      <c r="O66" s="15">
        <f>N66*43560</f>
        <v>0</v>
      </c>
      <c r="P66" s="14">
        <f>M14*(0.26)/12</f>
        <v>0</v>
      </c>
      <c r="Q66" s="15">
        <f>P66*43560</f>
        <v>0</v>
      </c>
    </row>
    <row r="67" spans="2:17" x14ac:dyDescent="0.25">
      <c r="B67" s="11" t="str">
        <f t="shared" si="74"/>
        <v>1a</v>
      </c>
      <c r="C67" s="13">
        <f t="shared" ref="C67:C75" si="82">($J$9*J15+$K$9*K15+$L$9*L15+$M$9*M15)/E15</f>
        <v>1.9374000000000002</v>
      </c>
      <c r="D67" s="14">
        <f t="shared" ref="D67:D75" si="83">E15*C67/12</f>
        <v>2.3572589531680444E-2</v>
      </c>
      <c r="E67" s="15">
        <f t="shared" ref="E67:E75" si="84">D67*43560</f>
        <v>1026.8220000000001</v>
      </c>
      <c r="F67" s="14">
        <f t="shared" ref="F67:F75" si="85">D67+M15*($E$8-$D$8)/12</f>
        <v>2.8317768595041325E-2</v>
      </c>
      <c r="G67" s="15">
        <f t="shared" ref="G67:G75" si="86">F67*43560</f>
        <v>1233.5220000000002</v>
      </c>
      <c r="H67" s="14">
        <f t="shared" ref="H67:H75" si="87">D67+M15*($F$8-$D$8)/12</f>
        <v>3.4961019283746564E-2</v>
      </c>
      <c r="I67" s="15">
        <f t="shared" ref="I67:I75" si="88">H67*43560</f>
        <v>1522.9020000000003</v>
      </c>
      <c r="J67" s="14">
        <f t="shared" ref="J67:J75" si="89">D67+M15*($G$8-$D$8)/12</f>
        <v>4.2869651056014701E-2</v>
      </c>
      <c r="K67" s="15">
        <f t="shared" ref="K67:K75" si="90">J67*43560</f>
        <v>1867.4020000000005</v>
      </c>
      <c r="L67" s="13">
        <f t="shared" ref="L67:L75" si="91">J15*P$9+K15*Q$9+L15*R$9+M15*S$9</f>
        <v>0.61671267217630854</v>
      </c>
      <c r="M67" s="13">
        <f t="shared" ref="M67:M75" si="92">L67/E54</f>
        <v>6.7844954546498581E-4</v>
      </c>
      <c r="N67" s="14">
        <f t="shared" si="81"/>
        <v>2.1511478420569333E-3</v>
      </c>
      <c r="O67" s="15">
        <f t="shared" ref="O67:O75" si="93">N67*43560</f>
        <v>93.704000000000008</v>
      </c>
      <c r="P67" s="14">
        <f t="shared" ref="P67:P75" si="94">M15*(0.26)/12</f>
        <v>1.6449954086317725E-3</v>
      </c>
      <c r="Q67" s="15">
        <f t="shared" ref="Q67:Q75" si="95">P67*43560</f>
        <v>71.656000000000006</v>
      </c>
    </row>
    <row r="68" spans="2:17" x14ac:dyDescent="0.25">
      <c r="B68" s="11" t="str">
        <f t="shared" si="74"/>
        <v>1b</v>
      </c>
      <c r="C68" s="13">
        <f t="shared" si="82"/>
        <v>1.9374</v>
      </c>
      <c r="D68" s="14">
        <f t="shared" si="83"/>
        <v>2.3706019283746559E-2</v>
      </c>
      <c r="E68" s="15">
        <f t="shared" si="84"/>
        <v>1032.6342000000002</v>
      </c>
      <c r="F68" s="14">
        <f t="shared" si="85"/>
        <v>2.8478057851239674E-2</v>
      </c>
      <c r="G68" s="15">
        <f t="shared" si="86"/>
        <v>1240.5042000000001</v>
      </c>
      <c r="H68" s="14">
        <f t="shared" si="87"/>
        <v>3.5158911845730029E-2</v>
      </c>
      <c r="I68" s="15">
        <f t="shared" si="88"/>
        <v>1531.5222000000001</v>
      </c>
      <c r="J68" s="14">
        <f t="shared" si="89"/>
        <v>4.3112309458218555E-2</v>
      </c>
      <c r="K68" s="15">
        <f t="shared" si="90"/>
        <v>1877.9722000000002</v>
      </c>
      <c r="L68" s="13">
        <f t="shared" si="91"/>
        <v>0.62020349862258961</v>
      </c>
      <c r="M68" s="13">
        <f t="shared" si="92"/>
        <v>6.7844954546498592E-4</v>
      </c>
      <c r="N68" s="14">
        <f t="shared" si="81"/>
        <v>2.1633241505968777E-3</v>
      </c>
      <c r="O68" s="15">
        <f t="shared" si="93"/>
        <v>94.234399999999994</v>
      </c>
      <c r="P68" s="14">
        <f t="shared" si="94"/>
        <v>1.6543067033976129E-3</v>
      </c>
      <c r="Q68" s="15">
        <f t="shared" si="95"/>
        <v>72.061600000000013</v>
      </c>
    </row>
    <row r="69" spans="2:17" x14ac:dyDescent="0.25">
      <c r="B69" s="11" t="str">
        <f t="shared" si="74"/>
        <v>1c</v>
      </c>
      <c r="C69" s="13">
        <f t="shared" si="82"/>
        <v>1.8857999999999997</v>
      </c>
      <c r="D69" s="14">
        <f t="shared" si="83"/>
        <v>2.485682966023875E-2</v>
      </c>
      <c r="E69" s="15">
        <f t="shared" si="84"/>
        <v>1082.7635</v>
      </c>
      <c r="F69" s="14">
        <f t="shared" si="85"/>
        <v>2.9602008723599631E-2</v>
      </c>
      <c r="G69" s="15">
        <f t="shared" si="86"/>
        <v>1289.4634999999998</v>
      </c>
      <c r="H69" s="14">
        <f t="shared" si="87"/>
        <v>3.6245259412304866E-2</v>
      </c>
      <c r="I69" s="15">
        <f t="shared" si="88"/>
        <v>1578.8434999999999</v>
      </c>
      <c r="J69" s="14">
        <f t="shared" si="89"/>
        <v>4.4153891184572996E-2</v>
      </c>
      <c r="K69" s="15">
        <f t="shared" si="90"/>
        <v>1923.3434999999997</v>
      </c>
      <c r="L69" s="13">
        <f t="shared" si="91"/>
        <v>0.6579823461891644</v>
      </c>
      <c r="M69" s="13">
        <f t="shared" si="92"/>
        <v>6.8757302539899608E-4</v>
      </c>
      <c r="N69" s="14">
        <f t="shared" si="81"/>
        <v>2.1511478420569324E-3</v>
      </c>
      <c r="O69" s="15">
        <f t="shared" si="93"/>
        <v>93.703999999999979</v>
      </c>
      <c r="P69" s="14">
        <f t="shared" si="94"/>
        <v>1.6449954086317723E-3</v>
      </c>
      <c r="Q69" s="15">
        <f t="shared" si="95"/>
        <v>71.656000000000006</v>
      </c>
    </row>
    <row r="70" spans="2:17" x14ac:dyDescent="0.25">
      <c r="B70" s="11" t="str">
        <f t="shared" si="74"/>
        <v>prop</v>
      </c>
      <c r="C70" s="13">
        <f t="shared" si="82"/>
        <v>1.9326000000000003</v>
      </c>
      <c r="D70" s="14">
        <f t="shared" si="83"/>
        <v>7.2635176767676779E-2</v>
      </c>
      <c r="E70" s="15">
        <f t="shared" si="84"/>
        <v>3163.9883000000004</v>
      </c>
      <c r="F70" s="14">
        <f t="shared" si="85"/>
        <v>8.7011123737373755E-2</v>
      </c>
      <c r="G70" s="15">
        <f t="shared" si="86"/>
        <v>3790.2045500000008</v>
      </c>
      <c r="H70" s="14">
        <f t="shared" si="87"/>
        <v>0.10713744949494952</v>
      </c>
      <c r="I70" s="15">
        <f t="shared" si="88"/>
        <v>4666.9073000000008</v>
      </c>
      <c r="J70" s="14">
        <f t="shared" si="89"/>
        <v>0.13109736111111114</v>
      </c>
      <c r="K70" s="15">
        <f t="shared" si="90"/>
        <v>5710.6010500000011</v>
      </c>
      <c r="L70" s="13">
        <f t="shared" si="91"/>
        <v>1.9076825252525254</v>
      </c>
      <c r="M70" s="13">
        <f t="shared" si="92"/>
        <v>6.8146333690836545E-4</v>
      </c>
      <c r="N70" s="14">
        <f t="shared" si="81"/>
        <v>6.5170959595959596E-3</v>
      </c>
      <c r="O70" s="15">
        <f t="shared" si="93"/>
        <v>283.88470000000001</v>
      </c>
      <c r="P70" s="14">
        <f t="shared" si="94"/>
        <v>4.9836616161616169E-3</v>
      </c>
      <c r="Q70" s="15">
        <f t="shared" si="95"/>
        <v>217.08830000000003</v>
      </c>
    </row>
    <row r="71" spans="2:17" x14ac:dyDescent="0.25">
      <c r="B71" s="11" t="str">
        <f t="shared" si="74"/>
        <v>off-6</v>
      </c>
      <c r="C71" s="13">
        <f t="shared" si="82"/>
        <v>2.484</v>
      </c>
      <c r="D71" s="14">
        <f t="shared" si="83"/>
        <v>0.57545999999999997</v>
      </c>
      <c r="E71" s="15">
        <f t="shared" si="84"/>
        <v>25067.0376</v>
      </c>
      <c r="F71" s="14">
        <f t="shared" si="85"/>
        <v>0.73183500000000001</v>
      </c>
      <c r="G71" s="15">
        <f t="shared" si="86"/>
        <v>31878.732599999999</v>
      </c>
      <c r="H71" s="14">
        <f t="shared" si="87"/>
        <v>0.95076000000000005</v>
      </c>
      <c r="I71" s="15">
        <f t="shared" si="88"/>
        <v>41415.105600000003</v>
      </c>
      <c r="J71" s="14">
        <f t="shared" si="89"/>
        <v>1.2113849999999999</v>
      </c>
      <c r="K71" s="15">
        <f t="shared" si="90"/>
        <v>52767.9306</v>
      </c>
      <c r="L71" s="13">
        <f t="shared" si="91"/>
        <v>13.947259999999998</v>
      </c>
      <c r="M71" s="13">
        <f t="shared" si="92"/>
        <v>6.2368847649451513E-4</v>
      </c>
      <c r="N71" s="14">
        <f t="shared" si="81"/>
        <v>7.0889999999999995E-2</v>
      </c>
      <c r="O71" s="15">
        <f t="shared" si="93"/>
        <v>3087.9683999999997</v>
      </c>
      <c r="P71" s="14">
        <f t="shared" si="94"/>
        <v>5.4210000000000001E-2</v>
      </c>
      <c r="Q71" s="15">
        <f t="shared" si="95"/>
        <v>2361.3876</v>
      </c>
    </row>
    <row r="72" spans="2:17" x14ac:dyDescent="0.25">
      <c r="B72" s="11" t="str">
        <f t="shared" si="74"/>
        <v>off-7</v>
      </c>
      <c r="C72" s="13">
        <f t="shared" si="82"/>
        <v>2.484</v>
      </c>
      <c r="D72" s="14">
        <f t="shared" si="83"/>
        <v>0.53198999999999996</v>
      </c>
      <c r="E72" s="15">
        <f t="shared" si="84"/>
        <v>23173.484399999998</v>
      </c>
      <c r="F72" s="14">
        <f t="shared" si="85"/>
        <v>0.67655249999999989</v>
      </c>
      <c r="G72" s="15">
        <f t="shared" si="86"/>
        <v>29470.626899999996</v>
      </c>
      <c r="H72" s="14">
        <f t="shared" si="87"/>
        <v>0.87894000000000005</v>
      </c>
      <c r="I72" s="15">
        <f t="shared" si="88"/>
        <v>38286.626400000001</v>
      </c>
      <c r="J72" s="14">
        <f t="shared" si="89"/>
        <v>1.1198774999999999</v>
      </c>
      <c r="K72" s="15">
        <f t="shared" si="90"/>
        <v>48781.863899999997</v>
      </c>
      <c r="L72" s="13">
        <f t="shared" si="91"/>
        <v>12.893689999999998</v>
      </c>
      <c r="M72" s="13">
        <f t="shared" si="92"/>
        <v>6.2368847649451524E-4</v>
      </c>
      <c r="N72" s="14">
        <f t="shared" si="81"/>
        <v>6.5534999999999982E-2</v>
      </c>
      <c r="O72" s="15">
        <f t="shared" si="93"/>
        <v>2854.7045999999991</v>
      </c>
      <c r="P72" s="14">
        <f t="shared" si="94"/>
        <v>5.0114999999999993E-2</v>
      </c>
      <c r="Q72" s="15">
        <f t="shared" si="95"/>
        <v>2183.0093999999999</v>
      </c>
    </row>
    <row r="73" spans="2:17" x14ac:dyDescent="0.25">
      <c r="B73" s="11" t="str">
        <f t="shared" si="74"/>
        <v>off-8</v>
      </c>
      <c r="C73" s="13">
        <f t="shared" si="82"/>
        <v>2.4840000000000004</v>
      </c>
      <c r="D73" s="14">
        <f t="shared" si="83"/>
        <v>0.41607</v>
      </c>
      <c r="E73" s="15">
        <f t="shared" si="84"/>
        <v>18124.0092</v>
      </c>
      <c r="F73" s="14">
        <f t="shared" si="85"/>
        <v>0.52913250000000001</v>
      </c>
      <c r="G73" s="15">
        <f t="shared" si="86"/>
        <v>23049.011699999999</v>
      </c>
      <c r="H73" s="14">
        <f t="shared" si="87"/>
        <v>0.68742000000000003</v>
      </c>
      <c r="I73" s="15">
        <f t="shared" si="88"/>
        <v>29944.015200000002</v>
      </c>
      <c r="J73" s="14">
        <f t="shared" si="89"/>
        <v>0.87585749999999996</v>
      </c>
      <c r="K73" s="15">
        <f t="shared" si="90"/>
        <v>38152.352699999996</v>
      </c>
      <c r="L73" s="13">
        <f t="shared" si="91"/>
        <v>10.084169999999999</v>
      </c>
      <c r="M73" s="13">
        <f t="shared" si="92"/>
        <v>6.2368847649451513E-4</v>
      </c>
      <c r="N73" s="14">
        <f t="shared" si="81"/>
        <v>5.1254999999999995E-2</v>
      </c>
      <c r="O73" s="15">
        <f t="shared" si="93"/>
        <v>2232.6677999999997</v>
      </c>
      <c r="P73" s="14">
        <f t="shared" si="94"/>
        <v>3.9195000000000001E-2</v>
      </c>
      <c r="Q73" s="15">
        <f t="shared" si="95"/>
        <v>1707.3342</v>
      </c>
    </row>
    <row r="74" spans="2:17" x14ac:dyDescent="0.25">
      <c r="B74" s="11" t="str">
        <f t="shared" si="74"/>
        <v>off-9</v>
      </c>
      <c r="C74" s="13">
        <f t="shared" si="82"/>
        <v>2.4840000000000004</v>
      </c>
      <c r="D74" s="14">
        <f t="shared" si="83"/>
        <v>0.36432000000000003</v>
      </c>
      <c r="E74" s="15">
        <f t="shared" si="84"/>
        <v>15869.779200000001</v>
      </c>
      <c r="F74" s="14">
        <f t="shared" si="85"/>
        <v>0.46332000000000007</v>
      </c>
      <c r="G74" s="15">
        <f t="shared" si="86"/>
        <v>20182.219200000003</v>
      </c>
      <c r="H74" s="14">
        <f t="shared" si="87"/>
        <v>0.60192000000000001</v>
      </c>
      <c r="I74" s="15">
        <f t="shared" si="88"/>
        <v>26219.635200000001</v>
      </c>
      <c r="J74" s="14">
        <f t="shared" si="89"/>
        <v>0.76692000000000005</v>
      </c>
      <c r="K74" s="15">
        <f t="shared" si="90"/>
        <v>33407.035199999998</v>
      </c>
      <c r="L74" s="13">
        <f t="shared" si="91"/>
        <v>8.8299200000000013</v>
      </c>
      <c r="M74" s="13">
        <f t="shared" si="92"/>
        <v>6.2368847649451535E-4</v>
      </c>
      <c r="N74" s="14">
        <f t="shared" si="81"/>
        <v>4.4879999999999996E-2</v>
      </c>
      <c r="O74" s="15">
        <f t="shared" si="93"/>
        <v>1954.9727999999998</v>
      </c>
      <c r="P74" s="14">
        <f t="shared" si="94"/>
        <v>3.4320000000000003E-2</v>
      </c>
      <c r="Q74" s="15">
        <f t="shared" si="95"/>
        <v>1494.9792000000002</v>
      </c>
    </row>
    <row r="75" spans="2:17" x14ac:dyDescent="0.25">
      <c r="B75" s="11" t="str">
        <f t="shared" si="74"/>
        <v>off-10</v>
      </c>
      <c r="C75" s="13">
        <f t="shared" si="82"/>
        <v>2.484</v>
      </c>
      <c r="D75" s="14">
        <f t="shared" si="83"/>
        <v>2.7117</v>
      </c>
      <c r="E75" s="15">
        <f t="shared" si="84"/>
        <v>118121.652</v>
      </c>
      <c r="F75" s="14">
        <f t="shared" si="85"/>
        <v>3.4485749999999999</v>
      </c>
      <c r="G75" s="15">
        <f t="shared" si="86"/>
        <v>150219.927</v>
      </c>
      <c r="H75" s="14">
        <f t="shared" si="87"/>
        <v>4.4802</v>
      </c>
      <c r="I75" s="15">
        <f t="shared" si="88"/>
        <v>195157.51199999999</v>
      </c>
      <c r="J75" s="14">
        <f t="shared" si="89"/>
        <v>5.7083250000000003</v>
      </c>
      <c r="K75" s="15">
        <f t="shared" si="90"/>
        <v>248654.63700000002</v>
      </c>
      <c r="L75" s="13">
        <f t="shared" si="91"/>
        <v>65.722699999999989</v>
      </c>
      <c r="M75" s="13">
        <f t="shared" si="92"/>
        <v>6.2368847649451524E-4</v>
      </c>
      <c r="N75" s="14">
        <f t="shared" si="81"/>
        <v>0.33404999999999996</v>
      </c>
      <c r="O75" s="15">
        <f t="shared" si="93"/>
        <v>14551.217999999999</v>
      </c>
      <c r="P75" s="14">
        <f t="shared" si="94"/>
        <v>0.25545000000000001</v>
      </c>
      <c r="Q75" s="15">
        <f t="shared" si="95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2018-01-16T16:46:52Z</dcterms:modified>
</cp:coreProperties>
</file>