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27" i="1" l="1"/>
  <c r="K14" i="1"/>
  <c r="L14" i="1"/>
  <c r="L50" i="1" s="1"/>
  <c r="M50" i="1" s="1"/>
  <c r="M14" i="1"/>
  <c r="K15" i="1"/>
  <c r="L51" i="1" s="1"/>
  <c r="M51" i="1" s="1"/>
  <c r="L15" i="1"/>
  <c r="M15" i="1"/>
  <c r="K16" i="1"/>
  <c r="L52" i="1" s="1"/>
  <c r="M52" i="1" s="1"/>
  <c r="L16" i="1"/>
  <c r="M16" i="1"/>
  <c r="K17" i="1"/>
  <c r="L17" i="1"/>
  <c r="M17" i="1"/>
  <c r="K18" i="1"/>
  <c r="L18" i="1"/>
  <c r="M18" i="1"/>
  <c r="K19" i="1"/>
  <c r="C55" i="1" s="1"/>
  <c r="D55" i="1" s="1"/>
  <c r="F55" i="1" s="1"/>
  <c r="G55" i="1" s="1"/>
  <c r="L19" i="1"/>
  <c r="M19" i="1"/>
  <c r="K20" i="1"/>
  <c r="L20" i="1"/>
  <c r="M20" i="1"/>
  <c r="K21" i="1"/>
  <c r="L21" i="1"/>
  <c r="M21" i="1"/>
  <c r="J15" i="1"/>
  <c r="J16" i="1"/>
  <c r="J17" i="1"/>
  <c r="J18" i="1"/>
  <c r="L54" i="1" s="1"/>
  <c r="M54" i="1" s="1"/>
  <c r="J19" i="1"/>
  <c r="J20" i="1"/>
  <c r="J21" i="1"/>
  <c r="J14" i="1"/>
  <c r="E15" i="1"/>
  <c r="E16" i="1"/>
  <c r="E17" i="1"/>
  <c r="E18" i="1"/>
  <c r="E19" i="1"/>
  <c r="E20" i="1"/>
  <c r="E14" i="1"/>
  <c r="C50" i="1" s="1"/>
  <c r="C51" i="1"/>
  <c r="D51" i="1" s="1"/>
  <c r="F51" i="1" s="1"/>
  <c r="G51" i="1" s="1"/>
  <c r="I51" i="1"/>
  <c r="I52" i="1"/>
  <c r="I53" i="1"/>
  <c r="I54" i="1"/>
  <c r="I55" i="1"/>
  <c r="I56" i="1"/>
  <c r="I57" i="1"/>
  <c r="L56" i="1"/>
  <c r="M56" i="1" s="1"/>
  <c r="I50" i="1"/>
  <c r="L55" i="1" l="1"/>
  <c r="M55" i="1" s="1"/>
  <c r="L57" i="1"/>
  <c r="L53" i="1"/>
  <c r="M53" i="1" s="1"/>
  <c r="C56" i="1"/>
  <c r="D56" i="1" s="1"/>
  <c r="C52" i="1"/>
  <c r="C54" i="1"/>
  <c r="D54" i="1" s="1"/>
  <c r="C53" i="1"/>
  <c r="D53" i="1" s="1"/>
  <c r="D52" i="1"/>
  <c r="E52" i="1" s="1"/>
  <c r="J52" i="1"/>
  <c r="K52" i="1" s="1"/>
  <c r="J51" i="1"/>
  <c r="K51" i="1" s="1"/>
  <c r="E51" i="1"/>
  <c r="E55" i="1"/>
  <c r="J55" i="1"/>
  <c r="K55" i="1" s="1"/>
  <c r="F52" i="1"/>
  <c r="G52" i="1" s="1"/>
  <c r="N63" i="1"/>
  <c r="N64" i="1"/>
  <c r="N65" i="1"/>
  <c r="O65" i="1" s="1"/>
  <c r="N66" i="1"/>
  <c r="O66" i="1" s="1"/>
  <c r="N67" i="1"/>
  <c r="N68" i="1"/>
  <c r="O68" i="1" s="1"/>
  <c r="N69" i="1"/>
  <c r="O69" i="1" s="1"/>
  <c r="N62" i="1"/>
  <c r="O62" i="1" s="1"/>
  <c r="N51" i="1"/>
  <c r="N52" i="1"/>
  <c r="N53" i="1"/>
  <c r="O53" i="1" s="1"/>
  <c r="N54" i="1"/>
  <c r="O54" i="1" s="1"/>
  <c r="N55" i="1"/>
  <c r="N56" i="1"/>
  <c r="N57" i="1"/>
  <c r="O57" i="1" s="1"/>
  <c r="N50" i="1"/>
  <c r="N39" i="1"/>
  <c r="N40" i="1"/>
  <c r="N41" i="1"/>
  <c r="O41" i="1" s="1"/>
  <c r="N42" i="1"/>
  <c r="O42" i="1" s="1"/>
  <c r="N43" i="1"/>
  <c r="N44" i="1"/>
  <c r="O44" i="1" s="1"/>
  <c r="N45" i="1"/>
  <c r="O45" i="1" s="1"/>
  <c r="N38" i="1"/>
  <c r="O38" i="1" s="1"/>
  <c r="O67" i="1"/>
  <c r="O64" i="1"/>
  <c r="O63" i="1"/>
  <c r="O56" i="1"/>
  <c r="O55" i="1"/>
  <c r="O52" i="1"/>
  <c r="O51" i="1"/>
  <c r="O50" i="1"/>
  <c r="O43" i="1"/>
  <c r="O40" i="1"/>
  <c r="O39" i="1"/>
  <c r="N27" i="1"/>
  <c r="N28" i="1"/>
  <c r="N29" i="1"/>
  <c r="N30" i="1"/>
  <c r="O30" i="1" s="1"/>
  <c r="N31" i="1"/>
  <c r="N32" i="1"/>
  <c r="O32" i="1" s="1"/>
  <c r="N33" i="1"/>
  <c r="N26" i="1"/>
  <c r="O29" i="1"/>
  <c r="O31" i="1"/>
  <c r="M40" i="1"/>
  <c r="M44" i="1"/>
  <c r="I40" i="1"/>
  <c r="L40" i="1"/>
  <c r="I41" i="1"/>
  <c r="L41" i="1"/>
  <c r="M41" i="1" s="1"/>
  <c r="I42" i="1"/>
  <c r="L42" i="1"/>
  <c r="M42" i="1" s="1"/>
  <c r="I43" i="1"/>
  <c r="L43" i="1"/>
  <c r="M43" i="1" s="1"/>
  <c r="I44" i="1"/>
  <c r="L44" i="1"/>
  <c r="I38" i="1"/>
  <c r="L38" i="1"/>
  <c r="M38" i="1" s="1"/>
  <c r="L26" i="1"/>
  <c r="D31" i="1"/>
  <c r="E31" i="1" s="1"/>
  <c r="C40" i="1"/>
  <c r="D40" i="1" s="1"/>
  <c r="C41" i="1"/>
  <c r="D41" i="1" s="1"/>
  <c r="C42" i="1"/>
  <c r="D42" i="1" s="1"/>
  <c r="C43" i="1"/>
  <c r="D43" i="1" s="1"/>
  <c r="E43" i="1" s="1"/>
  <c r="C44" i="1"/>
  <c r="D44" i="1" s="1"/>
  <c r="C38" i="1"/>
  <c r="D38" i="1" s="1"/>
  <c r="C27" i="1"/>
  <c r="D27" i="1" s="1"/>
  <c r="C28" i="1"/>
  <c r="D28" i="1" s="1"/>
  <c r="C29" i="1"/>
  <c r="D29" i="1" s="1"/>
  <c r="C30" i="1"/>
  <c r="D30" i="1" s="1"/>
  <c r="C31" i="1"/>
  <c r="C32" i="1"/>
  <c r="D32" i="1" s="1"/>
  <c r="N15" i="1"/>
  <c r="N16" i="1"/>
  <c r="N17" i="1"/>
  <c r="N18" i="1"/>
  <c r="N19" i="1"/>
  <c r="N20" i="1"/>
  <c r="N21" i="1"/>
  <c r="I28" i="1"/>
  <c r="L28" i="1"/>
  <c r="M28" i="1" s="1"/>
  <c r="I29" i="1"/>
  <c r="L29" i="1"/>
  <c r="M29" i="1" s="1"/>
  <c r="I30" i="1"/>
  <c r="L30" i="1"/>
  <c r="M30" i="1" s="1"/>
  <c r="I31" i="1"/>
  <c r="L31" i="1"/>
  <c r="M31" i="1" s="1"/>
  <c r="I32" i="1"/>
  <c r="L32" i="1"/>
  <c r="M32" i="1" s="1"/>
  <c r="I33" i="1"/>
  <c r="B66" i="1"/>
  <c r="B67" i="1"/>
  <c r="B51" i="1"/>
  <c r="B52" i="1"/>
  <c r="B53" i="1"/>
  <c r="B54" i="1"/>
  <c r="B55" i="1"/>
  <c r="B56" i="1"/>
  <c r="B57" i="1"/>
  <c r="B39" i="1"/>
  <c r="B40" i="1"/>
  <c r="B41" i="1"/>
  <c r="B42" i="1"/>
  <c r="B43" i="1"/>
  <c r="B44" i="1"/>
  <c r="B45" i="1"/>
  <c r="B38" i="1"/>
  <c r="B27" i="1"/>
  <c r="B63" i="1" s="1"/>
  <c r="B28" i="1"/>
  <c r="B64" i="1" s="1"/>
  <c r="B29" i="1"/>
  <c r="B65" i="1" s="1"/>
  <c r="B30" i="1"/>
  <c r="B31" i="1"/>
  <c r="B32" i="1"/>
  <c r="B68" i="1" s="1"/>
  <c r="B33" i="1"/>
  <c r="B69" i="1" s="1"/>
  <c r="E56" i="1" l="1"/>
  <c r="J56" i="1"/>
  <c r="K56" i="1" s="1"/>
  <c r="F56" i="1"/>
  <c r="G56" i="1" s="1"/>
  <c r="E54" i="1"/>
  <c r="F54" i="1"/>
  <c r="G54" i="1" s="1"/>
  <c r="J53" i="1"/>
  <c r="K53" i="1" s="1"/>
  <c r="F53" i="1"/>
  <c r="G53" i="1" s="1"/>
  <c r="E53" i="1"/>
  <c r="J54" i="1"/>
  <c r="K54" i="1" s="1"/>
  <c r="E44" i="1"/>
  <c r="J44" i="1"/>
  <c r="K44" i="1" s="1"/>
  <c r="F44" i="1"/>
  <c r="G44" i="1" s="1"/>
  <c r="E40" i="1"/>
  <c r="J40" i="1"/>
  <c r="K40" i="1" s="1"/>
  <c r="F40" i="1"/>
  <c r="G40" i="1" s="1"/>
  <c r="J28" i="1"/>
  <c r="K28" i="1" s="1"/>
  <c r="E28" i="1"/>
  <c r="F42" i="1"/>
  <c r="G42" i="1" s="1"/>
  <c r="E42" i="1"/>
  <c r="J42" i="1"/>
  <c r="K42" i="1" s="1"/>
  <c r="J41" i="1"/>
  <c r="K41" i="1" s="1"/>
  <c r="E41" i="1"/>
  <c r="F41" i="1"/>
  <c r="G41" i="1" s="1"/>
  <c r="E30" i="1"/>
  <c r="F38" i="1"/>
  <c r="G38" i="1" s="1"/>
  <c r="E38" i="1"/>
  <c r="J38" i="1"/>
  <c r="K38" i="1" s="1"/>
  <c r="O33" i="1"/>
  <c r="O28" i="1"/>
  <c r="F43" i="1"/>
  <c r="G43" i="1" s="1"/>
  <c r="J43" i="1"/>
  <c r="K43" i="1" s="1"/>
  <c r="F28" i="1"/>
  <c r="G28" i="1" s="1"/>
  <c r="E29" i="1"/>
  <c r="F32" i="1"/>
  <c r="G32" i="1" s="1"/>
  <c r="E32" i="1"/>
  <c r="J32" i="1"/>
  <c r="K32" i="1" s="1"/>
  <c r="J30" i="1"/>
  <c r="K30" i="1" s="1"/>
  <c r="F30" i="1"/>
  <c r="G30" i="1" s="1"/>
  <c r="F31" i="1"/>
  <c r="G31" i="1" s="1"/>
  <c r="F29" i="1"/>
  <c r="G29" i="1" s="1"/>
  <c r="J31" i="1"/>
  <c r="K31" i="1" s="1"/>
  <c r="J29" i="1"/>
  <c r="K29" i="1" s="1"/>
  <c r="I45" i="1" l="1"/>
  <c r="I27" i="1"/>
  <c r="I26" i="1"/>
  <c r="I39" i="1"/>
  <c r="L33" i="1" l="1"/>
  <c r="L69" i="1"/>
  <c r="M69" i="1" s="1"/>
  <c r="L45" i="1"/>
  <c r="O27" i="1" l="1"/>
  <c r="B50" i="1"/>
  <c r="B26" i="1"/>
  <c r="B62" i="1" s="1"/>
  <c r="D50" i="1"/>
  <c r="F50" i="1" l="1"/>
  <c r="G50" i="1" s="1"/>
  <c r="J50" i="1"/>
  <c r="K50" i="1" s="1"/>
  <c r="E50" i="1"/>
  <c r="C26" i="1"/>
  <c r="D26" i="1" s="1"/>
  <c r="L62" i="1"/>
  <c r="L63" i="1"/>
  <c r="M63" i="1" s="1"/>
  <c r="L39" i="1"/>
  <c r="M39" i="1" s="1"/>
  <c r="C39" i="1"/>
  <c r="D39" i="1" s="1"/>
  <c r="E39" i="1" s="1"/>
  <c r="O26" i="1"/>
  <c r="L27" i="1"/>
  <c r="M27" i="1" s="1"/>
  <c r="N14" i="1"/>
  <c r="M26" i="1"/>
  <c r="F26" i="1" l="1"/>
  <c r="G26" i="1" s="1"/>
  <c r="J26" i="1"/>
  <c r="K26" i="1" s="1"/>
  <c r="M62" i="1"/>
  <c r="E26" i="1"/>
  <c r="J39" i="1"/>
  <c r="K39" i="1" s="1"/>
  <c r="F39" i="1"/>
  <c r="G39" i="1" s="1"/>
  <c r="J27" i="1"/>
  <c r="K27" i="1" s="1"/>
  <c r="F27" i="1"/>
  <c r="G27" i="1" s="1"/>
  <c r="E27" i="1"/>
  <c r="M45" i="1" l="1"/>
  <c r="M57" i="1"/>
  <c r="C33" i="1"/>
  <c r="D33" i="1" s="1"/>
  <c r="F33" i="1" s="1"/>
  <c r="G33" i="1" s="1"/>
  <c r="E21" i="1"/>
  <c r="M33" i="1" s="1"/>
  <c r="J33" i="1" l="1"/>
  <c r="K33" i="1" s="1"/>
  <c r="E33" i="1"/>
  <c r="C45" i="1"/>
  <c r="D45" i="1" s="1"/>
  <c r="C57" i="1"/>
  <c r="D57" i="1" s="1"/>
  <c r="J57" i="1" l="1"/>
  <c r="K57" i="1" s="1"/>
  <c r="F57" i="1"/>
  <c r="G57" i="1" s="1"/>
  <c r="E57" i="1"/>
  <c r="E45" i="1"/>
  <c r="J45" i="1"/>
  <c r="K45" i="1" s="1"/>
  <c r="F45" i="1"/>
  <c r="G45" i="1" s="1"/>
</calcChain>
</file>

<file path=xl/sharedStrings.xml><?xml version="1.0" encoding="utf-8"?>
<sst xmlns="http://schemas.openxmlformats.org/spreadsheetml/2006/main" count="140" uniqueCount="42">
  <si>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</si>
  <si>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</si>
  <si>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</si>
  <si>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</si>
  <si>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</si>
  <si>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</si>
  <si>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</si>
  <si>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</si>
  <si>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</si>
  <si>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</si>
  <si>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</si>
  <si>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</si>
  <si>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</si>
  <si>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</si>
  <si>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</si>
  <si>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</si>
  <si>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</si>
  <si>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</si>
  <si>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</si>
  <si>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</si>
  <si>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</si>
  <si>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</si>
  <si>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</si>
  <si>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</si>
  <si>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P60</t>
  </si>
  <si>
    <t>P360</t>
  </si>
  <si>
    <t>P1440</t>
  </si>
  <si>
    <t>P4DAY</t>
  </si>
  <si>
    <t>P10DAY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</si>
  <si>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</si>
  <si>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</si>
  <si>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</si>
  <si>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</si>
  <si>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</si>
  <si>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</si>
  <si>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</si>
  <si>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</si>
  <si>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1ST FLUSH VOLUME</t>
  </si>
  <si>
    <t>3.3 PROP</t>
  </si>
  <si>
    <t>N/A</t>
  </si>
  <si>
    <t>3.3 DESIGN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</si>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</sst>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0" fillId="0" borderId="1" xfId="0" applyFont="1" applyBorder="1"/>
    <xf numFmtId="0" fontId="3" fillId="0" borderId="1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0"/>
  <sheetViews>
    <sheetView tabSelected="1" zoomScale="70" zoomScaleNormal="70" workbookViewId="0">
      <selection activeCell="Q27" sqref="Q27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19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19" x14ac:dyDescent="0.25">
      <c r="B4" s="1" t="s">
        <v>8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19" x14ac:dyDescent="0.25">
      <c r="B5" s="1">
        <v>1</v>
      </c>
      <c r="C5" s="1"/>
      <c r="D5" s="2">
        <v>2.2000000000000002</v>
      </c>
      <c r="E5" s="1">
        <v>2.66</v>
      </c>
      <c r="F5" s="1"/>
      <c r="G5" s="1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19" x14ac:dyDescent="0.25">
      <c r="B6" s="1">
        <v>2</v>
      </c>
      <c r="C6" s="1"/>
      <c r="D6" s="2">
        <v>2.35</v>
      </c>
      <c r="E6" s="1">
        <v>2.75</v>
      </c>
      <c r="F6" s="1"/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19" x14ac:dyDescent="0.25">
      <c r="B7" s="1">
        <v>3</v>
      </c>
      <c r="C7" s="1"/>
      <c r="D7" s="2">
        <v>2.6</v>
      </c>
      <c r="E7" s="2">
        <v>3.1</v>
      </c>
      <c r="F7" s="1"/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19" x14ac:dyDescent="0.25">
      <c r="B8" s="1">
        <v>4</v>
      </c>
      <c r="C8" s="1"/>
      <c r="D8" s="2">
        <v>2.9</v>
      </c>
      <c r="E8" s="1">
        <v>3.65</v>
      </c>
      <c r="F8" s="1"/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19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2" spans="2:19" x14ac:dyDescent="0.25">
      <c r="B12" s="1" t="s">
        <v>10</v>
      </c>
      <c r="C12" s="1" t="s">
        <v>8</v>
      </c>
      <c r="D12" s="18" t="s">
        <v>0</v>
      </c>
      <c r="E12" s="18"/>
      <c r="F12" s="12" t="s">
        <v>6</v>
      </c>
      <c r="G12" s="14"/>
      <c r="H12" s="14"/>
      <c r="I12" s="13"/>
      <c r="J12" s="15" t="s">
        <v>18</v>
      </c>
      <c r="K12" s="16"/>
      <c r="L12" s="16"/>
      <c r="M12" s="17"/>
      <c r="N12" s="1" t="s">
        <v>19</v>
      </c>
    </row>
    <row r="13" spans="2:19" x14ac:dyDescent="0.25">
      <c r="B13" s="1"/>
      <c r="C13" s="1"/>
      <c r="D13" s="1" t="s">
        <v>30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6" t="s">
        <v>2</v>
      </c>
      <c r="K13" s="6" t="s">
        <v>3</v>
      </c>
      <c r="L13" s="6" t="s">
        <v>4</v>
      </c>
      <c r="M13" s="6" t="s">
        <v>5</v>
      </c>
      <c r="N13" s="6" t="s">
        <v>1</v>
      </c>
    </row>
    <row r="14" spans="2:19" x14ac:dyDescent="0.25">
      <c r="B14" s="1" t="s">
        <v>40</v>
      </c>
      <c r="C14" s="1">
        <v>3</v>
      </c>
      <c r="D14" s="1">
        <v>7840</v>
      </c>
      <c r="E14" s="5">
        <f>D14/43560</f>
        <v>0.17998163452708907</v>
      </c>
      <c r="F14" s="3">
        <v>0</v>
      </c>
      <c r="G14" s="3">
        <v>0.18</v>
      </c>
      <c r="H14" s="3">
        <v>0.22</v>
      </c>
      <c r="I14" s="3">
        <v>0.6</v>
      </c>
      <c r="J14" s="1">
        <f>$E14*F14</f>
        <v>0</v>
      </c>
      <c r="K14" s="1">
        <f t="shared" ref="K14:M21" si="0">$E14*G14</f>
        <v>3.239669421487603E-2</v>
      </c>
      <c r="L14" s="1">
        <f t="shared" si="0"/>
        <v>3.9595959595959594E-2</v>
      </c>
      <c r="M14" s="1">
        <f t="shared" si="0"/>
        <v>0.10798898071625344</v>
      </c>
      <c r="N14" s="5">
        <f>SUM(J14:M14)</f>
        <v>0.17998163452708907</v>
      </c>
    </row>
    <row r="15" spans="2:19" x14ac:dyDescent="0.25">
      <c r="B15" s="1" t="s">
        <v>38</v>
      </c>
      <c r="C15" s="1">
        <v>3</v>
      </c>
      <c r="D15" s="1">
        <v>7840</v>
      </c>
      <c r="E15" s="5">
        <f t="shared" ref="E15:E21" si="1">D15/43560</f>
        <v>0.17998163452708907</v>
      </c>
      <c r="F15" s="3">
        <v>0.4</v>
      </c>
      <c r="G15" s="3">
        <v>0.05</v>
      </c>
      <c r="H15" s="3">
        <v>0.15</v>
      </c>
      <c r="I15" s="3">
        <v>0.4</v>
      </c>
      <c r="J15" s="1">
        <f t="shared" ref="J15:J21" si="2">$E15*F15</f>
        <v>7.1992653810835625E-2</v>
      </c>
      <c r="K15" s="1">
        <f t="shared" si="0"/>
        <v>8.9990817263544531E-3</v>
      </c>
      <c r="L15" s="1">
        <f t="shared" si="0"/>
        <v>2.6997245179063361E-2</v>
      </c>
      <c r="M15" s="1">
        <f t="shared" si="0"/>
        <v>7.1992653810835625E-2</v>
      </c>
      <c r="N15" s="5">
        <f t="shared" ref="N15:N21" si="3">SUM(J15:M15)</f>
        <v>0.17998163452708907</v>
      </c>
    </row>
    <row r="16" spans="2:19" x14ac:dyDescent="0.25">
      <c r="B16" s="1" t="s">
        <v>39</v>
      </c>
      <c r="C16" s="1">
        <v>1</v>
      </c>
      <c r="D16" s="1"/>
      <c r="E16" s="5">
        <f t="shared" si="1"/>
        <v>0</v>
      </c>
      <c r="F16" s="3">
        <v>0</v>
      </c>
      <c r="G16" s="3">
        <v>0</v>
      </c>
      <c r="H16" s="3"/>
      <c r="I16" s="3"/>
      <c r="J16" s="1">
        <f t="shared" si="2"/>
        <v>0</v>
      </c>
      <c r="K16" s="1">
        <f t="shared" si="0"/>
        <v>0</v>
      </c>
      <c r="L16" s="1">
        <f t="shared" si="0"/>
        <v>0</v>
      </c>
      <c r="M16" s="1">
        <f t="shared" si="0"/>
        <v>0</v>
      </c>
      <c r="N16" s="5">
        <f t="shared" si="3"/>
        <v>0</v>
      </c>
    </row>
    <row r="17" spans="2:21" x14ac:dyDescent="0.25">
      <c r="B17" s="1" t="s">
        <v>39</v>
      </c>
      <c r="C17" s="1">
        <v>1</v>
      </c>
      <c r="D17" s="1"/>
      <c r="E17" s="5">
        <f t="shared" si="1"/>
        <v>0</v>
      </c>
      <c r="F17" s="3">
        <v>0</v>
      </c>
      <c r="G17" s="3">
        <v>0</v>
      </c>
      <c r="H17" s="3"/>
      <c r="I17" s="3"/>
      <c r="J17" s="1">
        <f t="shared" si="2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5">
        <f t="shared" si="3"/>
        <v>0</v>
      </c>
    </row>
    <row r="18" spans="2:21" x14ac:dyDescent="0.25">
      <c r="B18" s="1" t="s">
        <v>39</v>
      </c>
      <c r="C18" s="1">
        <v>1</v>
      </c>
      <c r="D18" s="1"/>
      <c r="E18" s="5">
        <f t="shared" si="1"/>
        <v>0</v>
      </c>
      <c r="F18" s="3">
        <v>0</v>
      </c>
      <c r="G18" s="3">
        <v>0</v>
      </c>
      <c r="H18" s="3"/>
      <c r="I18" s="3"/>
      <c r="J18" s="1">
        <f t="shared" si="2"/>
        <v>0</v>
      </c>
      <c r="K18" s="1">
        <f t="shared" si="0"/>
        <v>0</v>
      </c>
      <c r="L18" s="1">
        <f t="shared" si="0"/>
        <v>0</v>
      </c>
      <c r="M18" s="1">
        <f t="shared" si="0"/>
        <v>0</v>
      </c>
      <c r="N18" s="5">
        <f t="shared" si="3"/>
        <v>0</v>
      </c>
    </row>
    <row r="19" spans="2:21" x14ac:dyDescent="0.25">
      <c r="B19" s="1" t="s">
        <v>39</v>
      </c>
      <c r="C19" s="1">
        <v>1</v>
      </c>
      <c r="D19" s="1"/>
      <c r="E19" s="5">
        <f t="shared" si="1"/>
        <v>0</v>
      </c>
      <c r="F19" s="3">
        <v>0</v>
      </c>
      <c r="G19" s="3">
        <v>0</v>
      </c>
      <c r="H19" s="3"/>
      <c r="I19" s="3"/>
      <c r="J19" s="1">
        <f t="shared" si="2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5">
        <f t="shared" si="3"/>
        <v>0</v>
      </c>
    </row>
    <row r="20" spans="2:21" x14ac:dyDescent="0.25">
      <c r="B20" s="1" t="s">
        <v>39</v>
      </c>
      <c r="C20" s="1">
        <v>1</v>
      </c>
      <c r="D20" s="1"/>
      <c r="E20" s="5">
        <f t="shared" si="1"/>
        <v>0</v>
      </c>
      <c r="F20" s="3">
        <v>0</v>
      </c>
      <c r="G20" s="3">
        <v>0</v>
      </c>
      <c r="H20" s="3"/>
      <c r="I20" s="3"/>
      <c r="J20" s="1">
        <f t="shared" si="2"/>
        <v>0</v>
      </c>
      <c r="K20" s="1">
        <f t="shared" si="0"/>
        <v>0</v>
      </c>
      <c r="L20" s="1">
        <f t="shared" si="0"/>
        <v>0</v>
      </c>
      <c r="M20" s="1">
        <f t="shared" si="0"/>
        <v>0</v>
      </c>
      <c r="N20" s="5">
        <f t="shared" si="3"/>
        <v>0</v>
      </c>
    </row>
    <row r="21" spans="2:21" x14ac:dyDescent="0.25">
      <c r="B21" s="1" t="s">
        <v>39</v>
      </c>
      <c r="C21" s="1">
        <v>1</v>
      </c>
      <c r="D21" s="1"/>
      <c r="E21" s="5">
        <f t="shared" si="1"/>
        <v>0</v>
      </c>
      <c r="F21" s="3">
        <v>0</v>
      </c>
      <c r="G21" s="3">
        <v>0</v>
      </c>
      <c r="H21" s="3"/>
      <c r="I21" s="3"/>
      <c r="J21" s="1">
        <f t="shared" si="2"/>
        <v>0</v>
      </c>
      <c r="K21" s="1">
        <f t="shared" si="0"/>
        <v>0</v>
      </c>
      <c r="L21" s="1">
        <f t="shared" si="0"/>
        <v>0</v>
      </c>
      <c r="M21" s="1">
        <f t="shared" si="0"/>
        <v>0</v>
      </c>
      <c r="N21" s="5">
        <f t="shared" si="3"/>
        <v>0</v>
      </c>
    </row>
    <row r="22" spans="2:21" x14ac:dyDescent="0.25">
      <c r="P22" s="8"/>
      <c r="Q22" s="8"/>
      <c r="R22" s="8"/>
      <c r="S22" s="8"/>
      <c r="T22" s="8"/>
    </row>
    <row r="23" spans="2:21" x14ac:dyDescent="0.25">
      <c r="L23" s="8"/>
      <c r="M23" s="8"/>
      <c r="N23" s="8"/>
      <c r="O23" s="8"/>
      <c r="P23" s="8"/>
      <c r="Q23" s="8"/>
    </row>
    <row r="24" spans="2:21" ht="19.5" x14ac:dyDescent="0.35">
      <c r="B24" s="11" t="s">
        <v>15</v>
      </c>
      <c r="C24" s="10" t="s">
        <v>11</v>
      </c>
      <c r="D24" s="12" t="s">
        <v>32</v>
      </c>
      <c r="E24" s="13"/>
      <c r="F24" s="12" t="s">
        <v>33</v>
      </c>
      <c r="G24" s="13"/>
      <c r="H24" s="12" t="s">
        <v>34</v>
      </c>
      <c r="I24" s="13"/>
      <c r="J24" s="18" t="s">
        <v>35</v>
      </c>
      <c r="K24" s="18"/>
      <c r="L24" s="1" t="s">
        <v>36</v>
      </c>
      <c r="M24" s="1" t="s">
        <v>22</v>
      </c>
      <c r="N24" s="12" t="s">
        <v>37</v>
      </c>
      <c r="O24" s="13"/>
      <c r="Q24" s="8"/>
    </row>
    <row r="25" spans="2:21" x14ac:dyDescent="0.25">
      <c r="B25" s="1" t="s">
        <v>10</v>
      </c>
      <c r="C25" s="1" t="s">
        <v>12</v>
      </c>
      <c r="D25" s="1" t="s">
        <v>13</v>
      </c>
      <c r="E25" s="1" t="s">
        <v>14</v>
      </c>
      <c r="F25" s="1" t="s">
        <v>13</v>
      </c>
      <c r="G25" s="1" t="s">
        <v>14</v>
      </c>
      <c r="H25" s="1" t="s">
        <v>13</v>
      </c>
      <c r="I25" s="1" t="s">
        <v>14</v>
      </c>
      <c r="J25" s="1" t="s">
        <v>13</v>
      </c>
      <c r="K25" s="1" t="s">
        <v>14</v>
      </c>
      <c r="L25" s="1" t="s">
        <v>21</v>
      </c>
      <c r="M25" s="1" t="s">
        <v>20</v>
      </c>
      <c r="N25" s="1" t="s">
        <v>13</v>
      </c>
      <c r="O25" s="1" t="s">
        <v>14</v>
      </c>
      <c r="Q25" s="8"/>
    </row>
    <row r="26" spans="2:21" x14ac:dyDescent="0.25">
      <c r="B26" s="1" t="str">
        <f>B14</f>
        <v>3.3 DESIGN</v>
      </c>
      <c r="C26" s="2">
        <f>($J$6*J14+$K$6*K14+$L$6*L14+$M$6*M14)/E14</f>
        <v>1.5204</v>
      </c>
      <c r="D26" s="5">
        <f>E14*C26/12</f>
        <v>2.2803673094582186E-2</v>
      </c>
      <c r="E26" s="4">
        <f>D26*43560</f>
        <v>993.32799999999997</v>
      </c>
      <c r="F26" s="5">
        <f>D26+M14*($E$5-$D$5)/12</f>
        <v>2.6943250688705234E-2</v>
      </c>
      <c r="G26" s="4">
        <f>F26*43560</f>
        <v>1173.6479999999999</v>
      </c>
      <c r="H26" s="1"/>
      <c r="I26" s="4">
        <f>H26*43560</f>
        <v>0</v>
      </c>
      <c r="J26" s="5">
        <f>D26+M14*($G$5-$D$5)/12</f>
        <v>3.6032323232323228E-2</v>
      </c>
      <c r="K26" s="4">
        <f>J26*43560</f>
        <v>1569.5679999999998</v>
      </c>
      <c r="L26" s="2">
        <f>J14*P$6+K14*Q$6+L14*R$6+M14*S$6</f>
        <v>0.65131753902662992</v>
      </c>
      <c r="M26" s="2">
        <f>L26/E14</f>
        <v>3.6187999999999998</v>
      </c>
      <c r="N26" s="5">
        <f t="shared" ref="N26:N33" si="4">M14*(0.44-0.1)/12</f>
        <v>3.0596877869605139E-3</v>
      </c>
      <c r="O26" s="4">
        <f>N26*43560</f>
        <v>133.27999999999997</v>
      </c>
      <c r="Q26" s="8" t="s">
        <v>41</v>
      </c>
    </row>
    <row r="27" spans="2:21" x14ac:dyDescent="0.25">
      <c r="B27" s="1" t="str">
        <f t="shared" ref="B27:B33" si="5">B15</f>
        <v>3.3 PROP</v>
      </c>
      <c r="C27" s="2">
        <f t="shared" ref="C27:C33" si="6">($J$6*J15+$K$6*K15+$L$6*L15+$M$6*M15)/E15</f>
        <v>1.1459999999999999</v>
      </c>
      <c r="D27" s="5">
        <f t="shared" ref="D27:D33" si="7">E15*C27/12</f>
        <v>1.7188246097337004E-2</v>
      </c>
      <c r="E27" s="4">
        <f>D27*43560</f>
        <v>748.71999999999991</v>
      </c>
      <c r="F27" s="5">
        <f>D27+M15*($E$5-$D$5)/12</f>
        <v>1.9947964493419037E-2</v>
      </c>
      <c r="G27" s="4">
        <f>F27*43560</f>
        <v>868.93333333333328</v>
      </c>
      <c r="H27" s="1"/>
      <c r="I27" s="4">
        <f>H27*43560</f>
        <v>0</v>
      </c>
      <c r="J27" s="5">
        <f>D27+M15*($G$5-$D$5)/12</f>
        <v>2.6007346189164365E-2</v>
      </c>
      <c r="K27" s="4">
        <f>J27*43560</f>
        <v>1132.8799999999997</v>
      </c>
      <c r="L27" s="2">
        <f>J15*P$6+K15*Q$6+L15*R$6+M15*S$6</f>
        <v>0.50322865013774098</v>
      </c>
      <c r="M27" s="2">
        <f>L27/E15</f>
        <v>2.7959999999999998</v>
      </c>
      <c r="N27" s="5">
        <f t="shared" si="4"/>
        <v>2.039791857973676E-3</v>
      </c>
      <c r="O27" s="4">
        <f>N27*43559.9</f>
        <v>88.853129354147541</v>
      </c>
      <c r="Q27" s="9">
        <f>O26-O27</f>
        <v>44.426870645852432</v>
      </c>
      <c r="R27" t="s">
        <v>14</v>
      </c>
    </row>
    <row r="28" spans="2:21" x14ac:dyDescent="0.25">
      <c r="B28" s="1" t="str">
        <f t="shared" si="5"/>
        <v>N/A</v>
      </c>
      <c r="C28" s="2" t="e">
        <f t="shared" si="6"/>
        <v>#DIV/0!</v>
      </c>
      <c r="D28" s="5" t="e">
        <f t="shared" si="7"/>
        <v>#DIV/0!</v>
      </c>
      <c r="E28" s="4" t="e">
        <f t="shared" ref="E28:E33" si="8">D28*43560</f>
        <v>#DIV/0!</v>
      </c>
      <c r="F28" s="5" t="e">
        <f t="shared" ref="F28:F33" si="9">D28+M16*($E$5-$D$5)/12</f>
        <v>#DIV/0!</v>
      </c>
      <c r="G28" s="4" t="e">
        <f t="shared" ref="G28:G33" si="10">F28*43560</f>
        <v>#DIV/0!</v>
      </c>
      <c r="H28" s="1"/>
      <c r="I28" s="4">
        <f t="shared" ref="I28:I33" si="11">H28*43560</f>
        <v>0</v>
      </c>
      <c r="J28" s="5" t="e">
        <f t="shared" ref="J28:J33" si="12">D28+M16*($G$5-$D$5)/12</f>
        <v>#DIV/0!</v>
      </c>
      <c r="K28" s="4" t="e">
        <f t="shared" ref="K28:K33" si="13">J28*43560</f>
        <v>#DIV/0!</v>
      </c>
      <c r="L28" s="2">
        <f t="shared" ref="L28:L33" si="14">J16*P$6+K16*Q$6+L16*R$6+M16*S$6</f>
        <v>0</v>
      </c>
      <c r="M28" s="2" t="e">
        <f t="shared" ref="M28:M33" si="15">L28/E16</f>
        <v>#DIV/0!</v>
      </c>
      <c r="N28" s="5">
        <f t="shared" si="4"/>
        <v>0</v>
      </c>
      <c r="O28" s="4">
        <f t="shared" ref="O28:O33" si="16">N28*43559.9</f>
        <v>0</v>
      </c>
      <c r="Q28" s="8"/>
    </row>
    <row r="29" spans="2:21" x14ac:dyDescent="0.25">
      <c r="B29" s="1" t="str">
        <f t="shared" si="5"/>
        <v>N/A</v>
      </c>
      <c r="C29" s="2" t="e">
        <f t="shared" si="6"/>
        <v>#DIV/0!</v>
      </c>
      <c r="D29" s="5" t="e">
        <f t="shared" si="7"/>
        <v>#DIV/0!</v>
      </c>
      <c r="E29" s="4" t="e">
        <f t="shared" si="8"/>
        <v>#DIV/0!</v>
      </c>
      <c r="F29" s="5" t="e">
        <f t="shared" si="9"/>
        <v>#DIV/0!</v>
      </c>
      <c r="G29" s="4" t="e">
        <f t="shared" si="10"/>
        <v>#DIV/0!</v>
      </c>
      <c r="H29" s="1"/>
      <c r="I29" s="4">
        <f t="shared" si="11"/>
        <v>0</v>
      </c>
      <c r="J29" s="5" t="e">
        <f t="shared" si="12"/>
        <v>#DIV/0!</v>
      </c>
      <c r="K29" s="4" t="e">
        <f t="shared" si="13"/>
        <v>#DIV/0!</v>
      </c>
      <c r="L29" s="2">
        <f t="shared" si="14"/>
        <v>0</v>
      </c>
      <c r="M29" s="2" t="e">
        <f t="shared" si="15"/>
        <v>#DIV/0!</v>
      </c>
      <c r="N29" s="5">
        <f t="shared" si="4"/>
        <v>0</v>
      </c>
      <c r="O29" s="4">
        <f t="shared" si="16"/>
        <v>0</v>
      </c>
      <c r="Q29" s="8"/>
      <c r="U29" s="7"/>
    </row>
    <row r="30" spans="2:21" x14ac:dyDescent="0.25">
      <c r="B30" s="1" t="str">
        <f t="shared" si="5"/>
        <v>N/A</v>
      </c>
      <c r="C30" s="2" t="e">
        <f t="shared" si="6"/>
        <v>#DIV/0!</v>
      </c>
      <c r="D30" s="5" t="e">
        <f t="shared" si="7"/>
        <v>#DIV/0!</v>
      </c>
      <c r="E30" s="4" t="e">
        <f t="shared" si="8"/>
        <v>#DIV/0!</v>
      </c>
      <c r="F30" s="5" t="e">
        <f t="shared" si="9"/>
        <v>#DIV/0!</v>
      </c>
      <c r="G30" s="4" t="e">
        <f t="shared" si="10"/>
        <v>#DIV/0!</v>
      </c>
      <c r="H30" s="1"/>
      <c r="I30" s="4">
        <f t="shared" si="11"/>
        <v>0</v>
      </c>
      <c r="J30" s="5" t="e">
        <f t="shared" si="12"/>
        <v>#DIV/0!</v>
      </c>
      <c r="K30" s="4" t="e">
        <f t="shared" si="13"/>
        <v>#DIV/0!</v>
      </c>
      <c r="L30" s="2">
        <f t="shared" si="14"/>
        <v>0</v>
      </c>
      <c r="M30" s="2" t="e">
        <f t="shared" si="15"/>
        <v>#DIV/0!</v>
      </c>
      <c r="N30" s="5">
        <f t="shared" si="4"/>
        <v>0</v>
      </c>
      <c r="O30" s="4">
        <f t="shared" si="16"/>
        <v>0</v>
      </c>
      <c r="Q30" s="8"/>
    </row>
    <row r="31" spans="2:21" x14ac:dyDescent="0.25">
      <c r="B31" s="1" t="str">
        <f t="shared" si="5"/>
        <v>N/A</v>
      </c>
      <c r="C31" s="2" t="e">
        <f t="shared" si="6"/>
        <v>#DIV/0!</v>
      </c>
      <c r="D31" s="5" t="e">
        <f t="shared" si="7"/>
        <v>#DIV/0!</v>
      </c>
      <c r="E31" s="4" t="e">
        <f t="shared" si="8"/>
        <v>#DIV/0!</v>
      </c>
      <c r="F31" s="5" t="e">
        <f t="shared" si="9"/>
        <v>#DIV/0!</v>
      </c>
      <c r="G31" s="4" t="e">
        <f t="shared" si="10"/>
        <v>#DIV/0!</v>
      </c>
      <c r="H31" s="1"/>
      <c r="I31" s="4">
        <f t="shared" si="11"/>
        <v>0</v>
      </c>
      <c r="J31" s="5" t="e">
        <f t="shared" si="12"/>
        <v>#DIV/0!</v>
      </c>
      <c r="K31" s="4" t="e">
        <f t="shared" si="13"/>
        <v>#DIV/0!</v>
      </c>
      <c r="L31" s="2">
        <f t="shared" si="14"/>
        <v>0</v>
      </c>
      <c r="M31" s="2" t="e">
        <f t="shared" si="15"/>
        <v>#DIV/0!</v>
      </c>
      <c r="N31" s="5">
        <f t="shared" si="4"/>
        <v>0</v>
      </c>
      <c r="O31" s="4">
        <f t="shared" si="16"/>
        <v>0</v>
      </c>
      <c r="Q31" s="8"/>
      <c r="R31" s="8"/>
      <c r="S31" s="8"/>
      <c r="T31" s="8"/>
    </row>
    <row r="32" spans="2:21" x14ac:dyDescent="0.25">
      <c r="B32" s="1" t="str">
        <f t="shared" si="5"/>
        <v>N/A</v>
      </c>
      <c r="C32" s="2" t="e">
        <f t="shared" si="6"/>
        <v>#DIV/0!</v>
      </c>
      <c r="D32" s="5" t="e">
        <f t="shared" si="7"/>
        <v>#DIV/0!</v>
      </c>
      <c r="E32" s="4" t="e">
        <f t="shared" si="8"/>
        <v>#DIV/0!</v>
      </c>
      <c r="F32" s="5" t="e">
        <f t="shared" si="9"/>
        <v>#DIV/0!</v>
      </c>
      <c r="G32" s="4" t="e">
        <f t="shared" si="10"/>
        <v>#DIV/0!</v>
      </c>
      <c r="H32" s="1"/>
      <c r="I32" s="4">
        <f t="shared" si="11"/>
        <v>0</v>
      </c>
      <c r="J32" s="5" t="e">
        <f t="shared" si="12"/>
        <v>#DIV/0!</v>
      </c>
      <c r="K32" s="4" t="e">
        <f t="shared" si="13"/>
        <v>#DIV/0!</v>
      </c>
      <c r="L32" s="2">
        <f t="shared" si="14"/>
        <v>0</v>
      </c>
      <c r="M32" s="2" t="e">
        <f t="shared" si="15"/>
        <v>#DIV/0!</v>
      </c>
      <c r="N32" s="5">
        <f t="shared" si="4"/>
        <v>0</v>
      </c>
      <c r="O32" s="4">
        <f t="shared" si="16"/>
        <v>0</v>
      </c>
      <c r="Q32" s="8"/>
      <c r="R32" s="8"/>
      <c r="S32" s="8"/>
      <c r="T32" s="8"/>
    </row>
    <row r="33" spans="2:20" x14ac:dyDescent="0.25">
      <c r="B33" s="1" t="str">
        <f t="shared" si="5"/>
        <v>N/A</v>
      </c>
      <c r="C33" s="2" t="e">
        <f t="shared" si="6"/>
        <v>#DIV/0!</v>
      </c>
      <c r="D33" s="5" t="e">
        <f t="shared" si="7"/>
        <v>#DIV/0!</v>
      </c>
      <c r="E33" s="4" t="e">
        <f t="shared" si="8"/>
        <v>#DIV/0!</v>
      </c>
      <c r="F33" s="5" t="e">
        <f t="shared" si="9"/>
        <v>#DIV/0!</v>
      </c>
      <c r="G33" s="4" t="e">
        <f t="shared" si="10"/>
        <v>#DIV/0!</v>
      </c>
      <c r="H33" s="1"/>
      <c r="I33" s="4">
        <f t="shared" si="11"/>
        <v>0</v>
      </c>
      <c r="J33" s="5" t="e">
        <f t="shared" si="12"/>
        <v>#DIV/0!</v>
      </c>
      <c r="K33" s="4" t="e">
        <f t="shared" si="13"/>
        <v>#DIV/0!</v>
      </c>
      <c r="L33" s="2">
        <f t="shared" si="14"/>
        <v>0</v>
      </c>
      <c r="M33" s="2" t="e">
        <f t="shared" si="15"/>
        <v>#DIV/0!</v>
      </c>
      <c r="N33" s="5">
        <f t="shared" si="4"/>
        <v>0</v>
      </c>
      <c r="O33" s="4">
        <f t="shared" si="16"/>
        <v>0</v>
      </c>
      <c r="Q33" s="8"/>
      <c r="R33" s="8"/>
      <c r="S33" s="8"/>
      <c r="T33" s="8"/>
    </row>
    <row r="34" spans="2:20" x14ac:dyDescent="0.25">
      <c r="L34" s="8"/>
      <c r="M34" s="8"/>
      <c r="N34" s="8"/>
      <c r="O34" s="8"/>
      <c r="P34" s="8"/>
      <c r="Q34" s="8"/>
      <c r="R34" s="8"/>
      <c r="S34" s="8"/>
      <c r="T34" s="8"/>
    </row>
    <row r="35" spans="2:20" x14ac:dyDescent="0.25">
      <c r="L35" s="8"/>
      <c r="M35" s="8"/>
      <c r="N35" s="8"/>
      <c r="O35" s="8"/>
      <c r="P35" s="8"/>
      <c r="Q35" s="8"/>
      <c r="R35" s="8"/>
      <c r="S35" s="8"/>
      <c r="T35" s="8"/>
    </row>
    <row r="36" spans="2:20" ht="19.5" x14ac:dyDescent="0.35">
      <c r="B36" s="11" t="s">
        <v>29</v>
      </c>
      <c r="C36" s="10" t="s">
        <v>11</v>
      </c>
      <c r="D36" s="12" t="s">
        <v>32</v>
      </c>
      <c r="E36" s="13"/>
      <c r="F36" s="12" t="s">
        <v>33</v>
      </c>
      <c r="G36" s="13"/>
      <c r="H36" s="12" t="s">
        <v>34</v>
      </c>
      <c r="I36" s="13"/>
      <c r="J36" s="18" t="s">
        <v>35</v>
      </c>
      <c r="K36" s="18"/>
      <c r="L36" s="1" t="s">
        <v>36</v>
      </c>
      <c r="M36" s="1" t="s">
        <v>22</v>
      </c>
      <c r="N36" s="12" t="s">
        <v>37</v>
      </c>
      <c r="O36" s="13"/>
      <c r="P36" s="8"/>
      <c r="Q36" s="8"/>
      <c r="R36" s="8"/>
      <c r="S36" s="8"/>
      <c r="T36" s="8"/>
    </row>
    <row r="37" spans="2:20" x14ac:dyDescent="0.25">
      <c r="B37" s="1" t="s">
        <v>10</v>
      </c>
      <c r="C37" s="1" t="s">
        <v>12</v>
      </c>
      <c r="D37" s="1" t="s">
        <v>13</v>
      </c>
      <c r="E37" s="1" t="s">
        <v>14</v>
      </c>
      <c r="F37" s="1" t="s">
        <v>13</v>
      </c>
      <c r="G37" s="1" t="s">
        <v>14</v>
      </c>
      <c r="H37" s="1" t="s">
        <v>13</v>
      </c>
      <c r="I37" s="1" t="s">
        <v>14</v>
      </c>
      <c r="J37" s="1" t="s">
        <v>13</v>
      </c>
      <c r="K37" s="1" t="s">
        <v>14</v>
      </c>
      <c r="L37" s="1" t="s">
        <v>21</v>
      </c>
      <c r="M37" s="1" t="s">
        <v>20</v>
      </c>
      <c r="N37" s="1" t="s">
        <v>13</v>
      </c>
      <c r="O37" s="1" t="s">
        <v>14</v>
      </c>
      <c r="P37" s="8"/>
      <c r="Q37" s="8"/>
      <c r="R37" s="8"/>
      <c r="S37" s="8"/>
      <c r="T37" s="8"/>
    </row>
    <row r="38" spans="2:20" x14ac:dyDescent="0.25">
      <c r="B38" s="1" t="str">
        <f>B14</f>
        <v>3.3 DESIGN</v>
      </c>
      <c r="C38" s="2">
        <f>($J$7*J14+$K$7*K14+$L$7*L14+$M$7*M14)/E14</f>
        <v>1.661</v>
      </c>
      <c r="D38" s="5">
        <f>E14*C38/12</f>
        <v>2.4912457912457914E-2</v>
      </c>
      <c r="E38" s="4">
        <f>D38*43560</f>
        <v>1085.1866666666667</v>
      </c>
      <c r="F38" s="5">
        <f>D38+M14*($E$6-$D$6)/12</f>
        <v>2.8512090602999696E-2</v>
      </c>
      <c r="G38" s="4">
        <f>F38*43560</f>
        <v>1241.9866666666667</v>
      </c>
      <c r="H38" s="1"/>
      <c r="I38" s="4">
        <f>H38*43560</f>
        <v>0</v>
      </c>
      <c r="J38" s="5">
        <f>D38+M14*($G$6-$D$6)/12</f>
        <v>3.9310988674625041E-2</v>
      </c>
      <c r="K38" s="4">
        <f>J38*43560</f>
        <v>1712.3866666666668</v>
      </c>
      <c r="L38" s="2">
        <f>J14*P$7+K14*Q$7+L14*R$7+M14*S$7</f>
        <v>0.70574398530762172</v>
      </c>
      <c r="M38" s="2">
        <f>L38/E14</f>
        <v>3.9212000000000002</v>
      </c>
      <c r="N38" s="5">
        <f>M14*(0.44-0.1)/12</f>
        <v>3.0596877869605139E-3</v>
      </c>
      <c r="O38" s="4">
        <f>N38*43560</f>
        <v>133.27999999999997</v>
      </c>
      <c r="P38" s="8"/>
      <c r="Q38" s="8"/>
      <c r="R38" s="8"/>
      <c r="S38" s="8"/>
      <c r="T38" s="8"/>
    </row>
    <row r="39" spans="2:20" x14ac:dyDescent="0.25">
      <c r="B39" s="1" t="str">
        <f t="shared" ref="B39:B45" si="17">B15</f>
        <v>3.3 PROP</v>
      </c>
      <c r="C39" s="2">
        <f>($J$7*J15+$K$7*K15+$L$7*L15+$M$7*M15)/E15</f>
        <v>1.2685000000000002</v>
      </c>
      <c r="D39" s="5">
        <f>E15*C39/12</f>
        <v>1.9025558616467712E-2</v>
      </c>
      <c r="E39" s="4">
        <f>D39*43560</f>
        <v>828.75333333333356</v>
      </c>
      <c r="F39" s="5">
        <f>D39+M15*($E$6-$D$6)/12</f>
        <v>2.1425313743495565E-2</v>
      </c>
      <c r="G39" s="4">
        <f>F39*43560</f>
        <v>933.28666666666686</v>
      </c>
      <c r="H39" s="1"/>
      <c r="I39" s="4">
        <f>H39*43560</f>
        <v>0</v>
      </c>
      <c r="J39" s="5">
        <f>D39+M15*($G$6-$D$6)/12</f>
        <v>2.8624579124579129E-2</v>
      </c>
      <c r="K39" s="4">
        <f>J39*43560</f>
        <v>1246.8866666666668</v>
      </c>
      <c r="L39" s="2">
        <f>J15*P$7+K15*Q$7+L15*R$7+M15*S$7</f>
        <v>0.55596326905417814</v>
      </c>
      <c r="M39" s="2">
        <f t="shared" ref="M39:M45" si="18">L39/E15</f>
        <v>3.089</v>
      </c>
      <c r="N39" s="5">
        <f t="shared" ref="N39:N45" si="19">M15*(0.44-0.1)/12</f>
        <v>2.039791857973676E-3</v>
      </c>
      <c r="O39" s="4">
        <f>N39*43559.9</f>
        <v>88.853129354147541</v>
      </c>
      <c r="P39" s="8"/>
      <c r="Q39" s="8"/>
      <c r="R39" s="8"/>
      <c r="S39" s="8"/>
      <c r="T39" s="8"/>
    </row>
    <row r="40" spans="2:20" x14ac:dyDescent="0.25">
      <c r="B40" s="1" t="str">
        <f t="shared" si="17"/>
        <v>N/A</v>
      </c>
      <c r="C40" s="2" t="e">
        <f t="shared" ref="C40:C45" si="20">($J$7*J16+$K$7*K16+$L$7*L16+$M$7*M16)/E16</f>
        <v>#DIV/0!</v>
      </c>
      <c r="D40" s="5" t="e">
        <f t="shared" ref="D40:D44" si="21">E16*C40/12</f>
        <v>#DIV/0!</v>
      </c>
      <c r="E40" s="4" t="e">
        <f t="shared" ref="E40:E44" si="22">D40*43560</f>
        <v>#DIV/0!</v>
      </c>
      <c r="F40" s="5" t="e">
        <f t="shared" ref="F40:F44" si="23">D40+M16*($E$6-$D$6)/12</f>
        <v>#DIV/0!</v>
      </c>
      <c r="G40" s="4" t="e">
        <f t="shared" ref="G40:G44" si="24">F40*43560</f>
        <v>#DIV/0!</v>
      </c>
      <c r="H40" s="1"/>
      <c r="I40" s="4">
        <f t="shared" ref="I40:I44" si="25">H40*43560</f>
        <v>0</v>
      </c>
      <c r="J40" s="5" t="e">
        <f t="shared" ref="J40:J44" si="26">D40+M16*($G$6-$D$6)/12</f>
        <v>#DIV/0!</v>
      </c>
      <c r="K40" s="4" t="e">
        <f t="shared" ref="K40:K44" si="27">J40*43560</f>
        <v>#DIV/0!</v>
      </c>
      <c r="L40" s="2">
        <f t="shared" ref="L40:L44" si="28">J16*P$7+K16*Q$7+L16*R$7+M16*S$7</f>
        <v>0</v>
      </c>
      <c r="M40" s="2" t="e">
        <f t="shared" si="18"/>
        <v>#DIV/0!</v>
      </c>
      <c r="N40" s="5">
        <f t="shared" si="19"/>
        <v>0</v>
      </c>
      <c r="O40" s="4">
        <f t="shared" ref="O40:O45" si="29">N40*43559.9</f>
        <v>0</v>
      </c>
      <c r="S40" s="8"/>
      <c r="T40" s="8"/>
    </row>
    <row r="41" spans="2:20" x14ac:dyDescent="0.25">
      <c r="B41" s="1" t="str">
        <f t="shared" si="17"/>
        <v>N/A</v>
      </c>
      <c r="C41" s="2" t="e">
        <f t="shared" si="20"/>
        <v>#DIV/0!</v>
      </c>
      <c r="D41" s="5" t="e">
        <f t="shared" si="21"/>
        <v>#DIV/0!</v>
      </c>
      <c r="E41" s="4" t="e">
        <f t="shared" si="22"/>
        <v>#DIV/0!</v>
      </c>
      <c r="F41" s="5" t="e">
        <f t="shared" si="23"/>
        <v>#DIV/0!</v>
      </c>
      <c r="G41" s="4" t="e">
        <f t="shared" si="24"/>
        <v>#DIV/0!</v>
      </c>
      <c r="H41" s="1"/>
      <c r="I41" s="4">
        <f t="shared" si="25"/>
        <v>0</v>
      </c>
      <c r="J41" s="5" t="e">
        <f t="shared" si="26"/>
        <v>#DIV/0!</v>
      </c>
      <c r="K41" s="4" t="e">
        <f t="shared" si="27"/>
        <v>#DIV/0!</v>
      </c>
      <c r="L41" s="2">
        <f t="shared" si="28"/>
        <v>0</v>
      </c>
      <c r="M41" s="2" t="e">
        <f t="shared" si="18"/>
        <v>#DIV/0!</v>
      </c>
      <c r="N41" s="5">
        <f t="shared" si="19"/>
        <v>0</v>
      </c>
      <c r="O41" s="4">
        <f t="shared" si="29"/>
        <v>0</v>
      </c>
      <c r="S41" s="8"/>
      <c r="T41" s="8"/>
    </row>
    <row r="42" spans="2:20" x14ac:dyDescent="0.25">
      <c r="B42" s="1" t="str">
        <f t="shared" si="17"/>
        <v>N/A</v>
      </c>
      <c r="C42" s="2" t="e">
        <f t="shared" si="20"/>
        <v>#DIV/0!</v>
      </c>
      <c r="D42" s="5" t="e">
        <f t="shared" si="21"/>
        <v>#DIV/0!</v>
      </c>
      <c r="E42" s="4" t="e">
        <f t="shared" si="22"/>
        <v>#DIV/0!</v>
      </c>
      <c r="F42" s="5" t="e">
        <f t="shared" si="23"/>
        <v>#DIV/0!</v>
      </c>
      <c r="G42" s="4" t="e">
        <f t="shared" si="24"/>
        <v>#DIV/0!</v>
      </c>
      <c r="H42" s="1"/>
      <c r="I42" s="4">
        <f t="shared" si="25"/>
        <v>0</v>
      </c>
      <c r="J42" s="5" t="e">
        <f t="shared" si="26"/>
        <v>#DIV/0!</v>
      </c>
      <c r="K42" s="4" t="e">
        <f t="shared" si="27"/>
        <v>#DIV/0!</v>
      </c>
      <c r="L42" s="2">
        <f t="shared" si="28"/>
        <v>0</v>
      </c>
      <c r="M42" s="2" t="e">
        <f t="shared" si="18"/>
        <v>#DIV/0!</v>
      </c>
      <c r="N42" s="5">
        <f t="shared" si="19"/>
        <v>0</v>
      </c>
      <c r="O42" s="4">
        <f t="shared" si="29"/>
        <v>0</v>
      </c>
      <c r="S42" s="8"/>
      <c r="T42" s="8"/>
    </row>
    <row r="43" spans="2:20" x14ac:dyDescent="0.25">
      <c r="B43" s="1" t="str">
        <f t="shared" si="17"/>
        <v>N/A</v>
      </c>
      <c r="C43" s="2" t="e">
        <f t="shared" si="20"/>
        <v>#DIV/0!</v>
      </c>
      <c r="D43" s="5" t="e">
        <f t="shared" si="21"/>
        <v>#DIV/0!</v>
      </c>
      <c r="E43" s="4" t="e">
        <f t="shared" si="22"/>
        <v>#DIV/0!</v>
      </c>
      <c r="F43" s="5" t="e">
        <f t="shared" si="23"/>
        <v>#DIV/0!</v>
      </c>
      <c r="G43" s="4" t="e">
        <f t="shared" si="24"/>
        <v>#DIV/0!</v>
      </c>
      <c r="H43" s="1"/>
      <c r="I43" s="4">
        <f t="shared" si="25"/>
        <v>0</v>
      </c>
      <c r="J43" s="5" t="e">
        <f t="shared" si="26"/>
        <v>#DIV/0!</v>
      </c>
      <c r="K43" s="4" t="e">
        <f t="shared" si="27"/>
        <v>#DIV/0!</v>
      </c>
      <c r="L43" s="2">
        <f t="shared" si="28"/>
        <v>0</v>
      </c>
      <c r="M43" s="2" t="e">
        <f t="shared" si="18"/>
        <v>#DIV/0!</v>
      </c>
      <c r="N43" s="5">
        <f t="shared" si="19"/>
        <v>0</v>
      </c>
      <c r="O43" s="4">
        <f t="shared" si="29"/>
        <v>0</v>
      </c>
      <c r="S43" s="8"/>
      <c r="T43" s="8"/>
    </row>
    <row r="44" spans="2:20" x14ac:dyDescent="0.25">
      <c r="B44" s="1" t="str">
        <f t="shared" si="17"/>
        <v>N/A</v>
      </c>
      <c r="C44" s="2" t="e">
        <f t="shared" si="20"/>
        <v>#DIV/0!</v>
      </c>
      <c r="D44" s="5" t="e">
        <f t="shared" si="21"/>
        <v>#DIV/0!</v>
      </c>
      <c r="E44" s="4" t="e">
        <f t="shared" si="22"/>
        <v>#DIV/0!</v>
      </c>
      <c r="F44" s="5" t="e">
        <f t="shared" si="23"/>
        <v>#DIV/0!</v>
      </c>
      <c r="G44" s="4" t="e">
        <f t="shared" si="24"/>
        <v>#DIV/0!</v>
      </c>
      <c r="H44" s="1"/>
      <c r="I44" s="4">
        <f t="shared" si="25"/>
        <v>0</v>
      </c>
      <c r="J44" s="5" t="e">
        <f t="shared" si="26"/>
        <v>#DIV/0!</v>
      </c>
      <c r="K44" s="4" t="e">
        <f t="shared" si="27"/>
        <v>#DIV/0!</v>
      </c>
      <c r="L44" s="2">
        <f t="shared" si="28"/>
        <v>0</v>
      </c>
      <c r="M44" s="2" t="e">
        <f t="shared" si="18"/>
        <v>#DIV/0!</v>
      </c>
      <c r="N44" s="5">
        <f t="shared" si="19"/>
        <v>0</v>
      </c>
      <c r="O44" s="4">
        <f t="shared" si="29"/>
        <v>0</v>
      </c>
      <c r="S44" s="8"/>
      <c r="T44" s="8"/>
    </row>
    <row r="45" spans="2:20" x14ac:dyDescent="0.25">
      <c r="B45" s="1" t="str">
        <f t="shared" si="17"/>
        <v>N/A</v>
      </c>
      <c r="C45" s="2" t="e">
        <f t="shared" si="20"/>
        <v>#DIV/0!</v>
      </c>
      <c r="D45" s="5" t="e">
        <f>E21*C45/12</f>
        <v>#DIV/0!</v>
      </c>
      <c r="E45" s="4" t="e">
        <f>D45*43560</f>
        <v>#DIV/0!</v>
      </c>
      <c r="F45" s="5" t="e">
        <f>D45+M21*($E$6-$D$6)/12</f>
        <v>#DIV/0!</v>
      </c>
      <c r="G45" s="4" t="e">
        <f>F45*43560</f>
        <v>#DIV/0!</v>
      </c>
      <c r="H45" s="1"/>
      <c r="I45" s="4">
        <f>H45*43560</f>
        <v>0</v>
      </c>
      <c r="J45" s="5" t="e">
        <f>D45+M21*($G$6-$D$6)/12</f>
        <v>#DIV/0!</v>
      </c>
      <c r="K45" s="4" t="e">
        <f>J45*43560</f>
        <v>#DIV/0!</v>
      </c>
      <c r="L45" s="2">
        <f t="shared" ref="L45" si="30">J21*P$7+K21*Q$7+L21*R$7+M21*S$7</f>
        <v>0</v>
      </c>
      <c r="M45" s="2" t="e">
        <f t="shared" si="18"/>
        <v>#DIV/0!</v>
      </c>
      <c r="N45" s="5">
        <f t="shared" si="19"/>
        <v>0</v>
      </c>
      <c r="O45" s="4">
        <f t="shared" si="29"/>
        <v>0</v>
      </c>
      <c r="S45" s="8"/>
      <c r="T45" s="8"/>
    </row>
    <row r="46" spans="2:20" x14ac:dyDescent="0.25">
      <c r="L46" s="8"/>
      <c r="M46" s="8"/>
      <c r="N46" s="8"/>
      <c r="S46" s="8"/>
      <c r="T46" s="8"/>
    </row>
    <row r="47" spans="2:20" x14ac:dyDescent="0.25">
      <c r="J47" s="7"/>
      <c r="L47" s="8"/>
      <c r="M47" s="8"/>
      <c r="N47" s="8"/>
      <c r="O47" s="8"/>
      <c r="P47" s="8"/>
      <c r="Q47" s="8"/>
      <c r="R47" s="8"/>
      <c r="S47" s="8"/>
      <c r="T47" s="8"/>
    </row>
    <row r="48" spans="2:20" ht="19.5" x14ac:dyDescent="0.35">
      <c r="B48" s="11" t="s">
        <v>16</v>
      </c>
      <c r="C48" s="10" t="s">
        <v>11</v>
      </c>
      <c r="D48" s="12" t="s">
        <v>32</v>
      </c>
      <c r="E48" s="13"/>
      <c r="F48" s="12" t="s">
        <v>33</v>
      </c>
      <c r="G48" s="13"/>
      <c r="H48" s="12" t="s">
        <v>34</v>
      </c>
      <c r="I48" s="13"/>
      <c r="J48" s="18" t="s">
        <v>35</v>
      </c>
      <c r="K48" s="18"/>
      <c r="L48" s="1" t="s">
        <v>36</v>
      </c>
      <c r="M48" s="1" t="s">
        <v>22</v>
      </c>
      <c r="N48" s="12" t="s">
        <v>37</v>
      </c>
      <c r="O48" s="13"/>
    </row>
    <row r="49" spans="2:18" x14ac:dyDescent="0.25">
      <c r="B49" s="1" t="s">
        <v>10</v>
      </c>
      <c r="C49" s="1" t="s">
        <v>12</v>
      </c>
      <c r="D49" s="1" t="s">
        <v>13</v>
      </c>
      <c r="E49" s="1" t="s">
        <v>14</v>
      </c>
      <c r="F49" s="1" t="s">
        <v>13</v>
      </c>
      <c r="G49" s="1" t="s">
        <v>14</v>
      </c>
      <c r="H49" s="1" t="s">
        <v>13</v>
      </c>
      <c r="I49" s="1" t="s">
        <v>14</v>
      </c>
      <c r="J49" s="1" t="s">
        <v>13</v>
      </c>
      <c r="K49" s="1" t="s">
        <v>14</v>
      </c>
      <c r="L49" s="1" t="s">
        <v>21</v>
      </c>
      <c r="M49" s="1" t="s">
        <v>20</v>
      </c>
      <c r="N49" s="1" t="s">
        <v>13</v>
      </c>
      <c r="O49" s="1" t="s">
        <v>14</v>
      </c>
    </row>
    <row r="50" spans="2:18" x14ac:dyDescent="0.25">
      <c r="B50" s="1" t="str">
        <f>B14</f>
        <v>3.3 DESIGN</v>
      </c>
      <c r="C50" s="2">
        <f>($J$8*J14+$K$8*K14+$L$8*L14+$M$8*M14)/E14</f>
        <v>1.8654000000000002</v>
      </c>
      <c r="D50" s="5">
        <f>E14*C50/12</f>
        <v>2.7978145087235996E-2</v>
      </c>
      <c r="E50" s="4">
        <f>D50*43560</f>
        <v>1218.7280000000001</v>
      </c>
      <c r="F50" s="5">
        <f>D50+M14*($E$7-$D$7)/12</f>
        <v>3.247768595041322E-2</v>
      </c>
      <c r="G50" s="4">
        <f>F50*43560</f>
        <v>1414.7279999999998</v>
      </c>
      <c r="H50" s="1"/>
      <c r="I50" s="4">
        <f>H50*43560</f>
        <v>0</v>
      </c>
      <c r="J50" s="5">
        <f>D50+M14*($G$7-$D$7)/12</f>
        <v>4.8676033057851245E-2</v>
      </c>
      <c r="K50" s="4">
        <f>J50*43560</f>
        <v>2120.3280000000004</v>
      </c>
      <c r="L50" s="2">
        <f>J14*P$8+K14*Q$8+L14*R$8+M14*S$8</f>
        <v>0.76294214876033051</v>
      </c>
      <c r="M50" s="2">
        <f>L50/E14</f>
        <v>4.2389999999999999</v>
      </c>
      <c r="N50" s="5">
        <f>M14*(0.44-0.1)/12</f>
        <v>3.0596877869605139E-3</v>
      </c>
      <c r="O50" s="4">
        <f>N50*43560</f>
        <v>133.27999999999997</v>
      </c>
    </row>
    <row r="51" spans="2:18" x14ac:dyDescent="0.25">
      <c r="B51" s="1" t="str">
        <f t="shared" ref="B51:B57" si="31">B15</f>
        <v>3.3 PROP</v>
      </c>
      <c r="C51" s="2">
        <f t="shared" ref="C51:C57" si="32">($J$8*J15+$K$8*K15+$L$8*L15+$M$8*M15)/E15</f>
        <v>1.4475</v>
      </c>
      <c r="D51" s="5">
        <f t="shared" ref="D51:D57" si="33">E15*C51/12</f>
        <v>2.1710284664830118E-2</v>
      </c>
      <c r="E51" s="4">
        <f t="shared" ref="E51:E57" si="34">D51*43560</f>
        <v>945.69999999999993</v>
      </c>
      <c r="F51" s="5">
        <f t="shared" ref="F51:F57" si="35">D51+M15*($E$7-$D$7)/12</f>
        <v>2.4709978573614934E-2</v>
      </c>
      <c r="G51" s="4">
        <f t="shared" ref="G51:G57" si="36">F51*43560</f>
        <v>1076.3666666666666</v>
      </c>
      <c r="H51" s="1"/>
      <c r="I51" s="4">
        <f t="shared" ref="I51:I57" si="37">H51*43560</f>
        <v>0</v>
      </c>
      <c r="J51" s="5">
        <f t="shared" ref="J51:J57" si="38">D51+M15*($G$7-$D$7)/12</f>
        <v>3.550887664524028E-2</v>
      </c>
      <c r="K51" s="4">
        <f t="shared" ref="K51:K57" si="39">J51*43560</f>
        <v>1546.7666666666667</v>
      </c>
      <c r="L51" s="2">
        <f t="shared" ref="L51:L57" si="40">J15*P$8+K15*Q$8+L15*R$8+M15*S$8</f>
        <v>0.61256749311294767</v>
      </c>
      <c r="M51" s="2">
        <f t="shared" ref="M51:M57" si="41">L51/E15</f>
        <v>3.4035000000000002</v>
      </c>
      <c r="N51" s="5">
        <f t="shared" ref="N51:N57" si="42">M15*(0.44-0.1)/12</f>
        <v>2.039791857973676E-3</v>
      </c>
      <c r="O51" s="4">
        <f>N51*43559.9</f>
        <v>88.853129354147541</v>
      </c>
      <c r="P51" s="8"/>
      <c r="Q51" s="8"/>
      <c r="R51" s="8"/>
    </row>
    <row r="52" spans="2:18" x14ac:dyDescent="0.25">
      <c r="B52" s="1" t="str">
        <f t="shared" si="31"/>
        <v>N/A</v>
      </c>
      <c r="C52" s="2" t="e">
        <f t="shared" si="32"/>
        <v>#DIV/0!</v>
      </c>
      <c r="D52" s="5" t="e">
        <f t="shared" si="33"/>
        <v>#DIV/0!</v>
      </c>
      <c r="E52" s="4" t="e">
        <f t="shared" si="34"/>
        <v>#DIV/0!</v>
      </c>
      <c r="F52" s="5" t="e">
        <f t="shared" si="35"/>
        <v>#DIV/0!</v>
      </c>
      <c r="G52" s="4" t="e">
        <f t="shared" si="36"/>
        <v>#DIV/0!</v>
      </c>
      <c r="H52" s="1"/>
      <c r="I52" s="4">
        <f t="shared" si="37"/>
        <v>0</v>
      </c>
      <c r="J52" s="5" t="e">
        <f t="shared" si="38"/>
        <v>#DIV/0!</v>
      </c>
      <c r="K52" s="4" t="e">
        <f t="shared" si="39"/>
        <v>#DIV/0!</v>
      </c>
      <c r="L52" s="2">
        <f t="shared" si="40"/>
        <v>0</v>
      </c>
      <c r="M52" s="2" t="e">
        <f t="shared" si="41"/>
        <v>#DIV/0!</v>
      </c>
      <c r="N52" s="5">
        <f t="shared" si="42"/>
        <v>0</v>
      </c>
      <c r="O52" s="4">
        <f t="shared" ref="O52:O57" si="43">N52*43559.9</f>
        <v>0</v>
      </c>
      <c r="P52" s="8"/>
      <c r="Q52" s="8"/>
      <c r="R52" s="8"/>
    </row>
    <row r="53" spans="2:18" x14ac:dyDescent="0.25">
      <c r="B53" s="1" t="str">
        <f t="shared" si="31"/>
        <v>N/A</v>
      </c>
      <c r="C53" s="2" t="e">
        <f t="shared" si="32"/>
        <v>#DIV/0!</v>
      </c>
      <c r="D53" s="5" t="e">
        <f t="shared" si="33"/>
        <v>#DIV/0!</v>
      </c>
      <c r="E53" s="4" t="e">
        <f t="shared" si="34"/>
        <v>#DIV/0!</v>
      </c>
      <c r="F53" s="5" t="e">
        <f t="shared" si="35"/>
        <v>#DIV/0!</v>
      </c>
      <c r="G53" s="4" t="e">
        <f t="shared" si="36"/>
        <v>#DIV/0!</v>
      </c>
      <c r="H53" s="1"/>
      <c r="I53" s="4">
        <f t="shared" si="37"/>
        <v>0</v>
      </c>
      <c r="J53" s="5" t="e">
        <f t="shared" si="38"/>
        <v>#DIV/0!</v>
      </c>
      <c r="K53" s="4" t="e">
        <f t="shared" si="39"/>
        <v>#DIV/0!</v>
      </c>
      <c r="L53" s="2">
        <f t="shared" si="40"/>
        <v>0</v>
      </c>
      <c r="M53" s="2" t="e">
        <f t="shared" si="41"/>
        <v>#DIV/0!</v>
      </c>
      <c r="N53" s="5">
        <f t="shared" si="42"/>
        <v>0</v>
      </c>
      <c r="O53" s="4">
        <f t="shared" si="43"/>
        <v>0</v>
      </c>
      <c r="P53" s="8"/>
      <c r="Q53" s="8"/>
      <c r="R53" s="8"/>
    </row>
    <row r="54" spans="2:18" x14ac:dyDescent="0.25">
      <c r="B54" s="1" t="str">
        <f t="shared" si="31"/>
        <v>N/A</v>
      </c>
      <c r="C54" s="2" t="e">
        <f t="shared" si="32"/>
        <v>#DIV/0!</v>
      </c>
      <c r="D54" s="5" t="e">
        <f t="shared" si="33"/>
        <v>#DIV/0!</v>
      </c>
      <c r="E54" s="4" t="e">
        <f t="shared" si="34"/>
        <v>#DIV/0!</v>
      </c>
      <c r="F54" s="5" t="e">
        <f t="shared" si="35"/>
        <v>#DIV/0!</v>
      </c>
      <c r="G54" s="4" t="e">
        <f t="shared" si="36"/>
        <v>#DIV/0!</v>
      </c>
      <c r="H54" s="1"/>
      <c r="I54" s="4">
        <f t="shared" si="37"/>
        <v>0</v>
      </c>
      <c r="J54" s="5" t="e">
        <f t="shared" si="38"/>
        <v>#DIV/0!</v>
      </c>
      <c r="K54" s="4" t="e">
        <f t="shared" si="39"/>
        <v>#DIV/0!</v>
      </c>
      <c r="L54" s="2">
        <f t="shared" si="40"/>
        <v>0</v>
      </c>
      <c r="M54" s="2" t="e">
        <f t="shared" si="41"/>
        <v>#DIV/0!</v>
      </c>
      <c r="N54" s="5">
        <f t="shared" si="42"/>
        <v>0</v>
      </c>
      <c r="O54" s="4">
        <f t="shared" si="43"/>
        <v>0</v>
      </c>
      <c r="P54" s="8"/>
      <c r="Q54" s="8"/>
      <c r="R54" s="8"/>
    </row>
    <row r="55" spans="2:18" x14ac:dyDescent="0.25">
      <c r="B55" s="1" t="str">
        <f t="shared" si="31"/>
        <v>N/A</v>
      </c>
      <c r="C55" s="2" t="e">
        <f t="shared" si="32"/>
        <v>#DIV/0!</v>
      </c>
      <c r="D55" s="5" t="e">
        <f t="shared" si="33"/>
        <v>#DIV/0!</v>
      </c>
      <c r="E55" s="4" t="e">
        <f t="shared" si="34"/>
        <v>#DIV/0!</v>
      </c>
      <c r="F55" s="5" t="e">
        <f t="shared" si="35"/>
        <v>#DIV/0!</v>
      </c>
      <c r="G55" s="4" t="e">
        <f t="shared" si="36"/>
        <v>#DIV/0!</v>
      </c>
      <c r="H55" s="1"/>
      <c r="I55" s="4">
        <f t="shared" si="37"/>
        <v>0</v>
      </c>
      <c r="J55" s="5" t="e">
        <f t="shared" si="38"/>
        <v>#DIV/0!</v>
      </c>
      <c r="K55" s="4" t="e">
        <f t="shared" si="39"/>
        <v>#DIV/0!</v>
      </c>
      <c r="L55" s="2">
        <f t="shared" si="40"/>
        <v>0</v>
      </c>
      <c r="M55" s="2" t="e">
        <f t="shared" si="41"/>
        <v>#DIV/0!</v>
      </c>
      <c r="N55" s="5">
        <f t="shared" si="42"/>
        <v>0</v>
      </c>
      <c r="O55" s="4">
        <f t="shared" si="43"/>
        <v>0</v>
      </c>
      <c r="P55" s="8"/>
      <c r="Q55" s="8"/>
      <c r="R55" s="8"/>
    </row>
    <row r="56" spans="2:18" x14ac:dyDescent="0.25">
      <c r="B56" s="1" t="str">
        <f t="shared" si="31"/>
        <v>N/A</v>
      </c>
      <c r="C56" s="2" t="e">
        <f t="shared" si="32"/>
        <v>#DIV/0!</v>
      </c>
      <c r="D56" s="5" t="e">
        <f t="shared" si="33"/>
        <v>#DIV/0!</v>
      </c>
      <c r="E56" s="4" t="e">
        <f t="shared" si="34"/>
        <v>#DIV/0!</v>
      </c>
      <c r="F56" s="5" t="e">
        <f t="shared" si="35"/>
        <v>#DIV/0!</v>
      </c>
      <c r="G56" s="4" t="e">
        <f t="shared" si="36"/>
        <v>#DIV/0!</v>
      </c>
      <c r="H56" s="1"/>
      <c r="I56" s="4">
        <f t="shared" si="37"/>
        <v>0</v>
      </c>
      <c r="J56" s="5" t="e">
        <f t="shared" si="38"/>
        <v>#DIV/0!</v>
      </c>
      <c r="K56" s="4" t="e">
        <f t="shared" si="39"/>
        <v>#DIV/0!</v>
      </c>
      <c r="L56" s="2">
        <f t="shared" si="40"/>
        <v>0</v>
      </c>
      <c r="M56" s="2" t="e">
        <f t="shared" si="41"/>
        <v>#DIV/0!</v>
      </c>
      <c r="N56" s="5">
        <f t="shared" si="42"/>
        <v>0</v>
      </c>
      <c r="O56" s="4">
        <f t="shared" si="43"/>
        <v>0</v>
      </c>
      <c r="P56" s="8"/>
      <c r="Q56" s="8"/>
      <c r="R56" s="8"/>
    </row>
    <row r="57" spans="2:18" x14ac:dyDescent="0.25">
      <c r="B57" s="1" t="str">
        <f t="shared" si="31"/>
        <v>N/A</v>
      </c>
      <c r="C57" s="2" t="e">
        <f t="shared" si="32"/>
        <v>#DIV/0!</v>
      </c>
      <c r="D57" s="5" t="e">
        <f t="shared" si="33"/>
        <v>#DIV/0!</v>
      </c>
      <c r="E57" s="4" t="e">
        <f t="shared" si="34"/>
        <v>#DIV/0!</v>
      </c>
      <c r="F57" s="5" t="e">
        <f t="shared" si="35"/>
        <v>#DIV/0!</v>
      </c>
      <c r="G57" s="4" t="e">
        <f t="shared" si="36"/>
        <v>#DIV/0!</v>
      </c>
      <c r="H57" s="1"/>
      <c r="I57" s="4">
        <f t="shared" si="37"/>
        <v>0</v>
      </c>
      <c r="J57" s="5" t="e">
        <f t="shared" si="38"/>
        <v>#DIV/0!</v>
      </c>
      <c r="K57" s="4" t="e">
        <f t="shared" si="39"/>
        <v>#DIV/0!</v>
      </c>
      <c r="L57" s="2">
        <f t="shared" si="40"/>
        <v>0</v>
      </c>
      <c r="M57" s="2" t="e">
        <f t="shared" si="41"/>
        <v>#DIV/0!</v>
      </c>
      <c r="N57" s="5">
        <f t="shared" si="42"/>
        <v>0</v>
      </c>
      <c r="O57" s="4">
        <f t="shared" si="43"/>
        <v>0</v>
      </c>
      <c r="P57" s="8"/>
      <c r="Q57" s="8"/>
      <c r="R57" s="8"/>
    </row>
    <row r="58" spans="2:18" x14ac:dyDescent="0.25">
      <c r="P58" s="8"/>
      <c r="Q58" s="9"/>
      <c r="R58" s="8"/>
    </row>
    <row r="59" spans="2:18" x14ac:dyDescent="0.25">
      <c r="Q59" s="9"/>
    </row>
    <row r="60" spans="2:18" ht="19.5" x14ac:dyDescent="0.35">
      <c r="B60" s="11" t="s">
        <v>31</v>
      </c>
      <c r="C60" s="10" t="s">
        <v>11</v>
      </c>
      <c r="D60" s="12" t="s">
        <v>32</v>
      </c>
      <c r="E60" s="13"/>
      <c r="F60" s="12" t="s">
        <v>33</v>
      </c>
      <c r="G60" s="13"/>
      <c r="H60" s="12" t="s">
        <v>34</v>
      </c>
      <c r="I60" s="13"/>
      <c r="J60" s="18" t="s">
        <v>35</v>
      </c>
      <c r="K60" s="18"/>
      <c r="L60" s="1" t="s">
        <v>36</v>
      </c>
      <c r="M60" s="1" t="s">
        <v>22</v>
      </c>
      <c r="N60" s="12" t="s">
        <v>37</v>
      </c>
      <c r="O60" s="13"/>
      <c r="Q60" s="9"/>
    </row>
    <row r="61" spans="2:18" x14ac:dyDescent="0.25">
      <c r="B61" s="1" t="s">
        <v>10</v>
      </c>
      <c r="C61" s="1" t="s">
        <v>12</v>
      </c>
      <c r="D61" s="1" t="s">
        <v>13</v>
      </c>
      <c r="E61" s="1" t="s">
        <v>14</v>
      </c>
      <c r="F61" s="1" t="s">
        <v>13</v>
      </c>
      <c r="G61" s="1" t="s">
        <v>14</v>
      </c>
      <c r="H61" s="1" t="s">
        <v>13</v>
      </c>
      <c r="I61" s="1" t="s">
        <v>14</v>
      </c>
      <c r="J61" s="1" t="s">
        <v>13</v>
      </c>
      <c r="K61" s="1" t="s">
        <v>14</v>
      </c>
      <c r="L61" s="1" t="s">
        <v>21</v>
      </c>
      <c r="M61" s="1" t="s">
        <v>20</v>
      </c>
      <c r="N61" s="1" t="s">
        <v>13</v>
      </c>
      <c r="O61" s="1" t="s">
        <v>14</v>
      </c>
      <c r="Q61" s="9"/>
    </row>
    <row r="62" spans="2:18" x14ac:dyDescent="0.25">
      <c r="B62" s="1" t="str">
        <f>B26</f>
        <v>3.3 DESIGN</v>
      </c>
      <c r="L62" s="2">
        <f>J14*P$9+K14*Q$9+L14*R$9+M14*S$9</f>
        <v>0.80923342516069785</v>
      </c>
      <c r="M62" s="2">
        <f>L62/E50</f>
        <v>6.6399838615400467E-4</v>
      </c>
      <c r="N62" s="5">
        <f>M14*(0.44-0.1)/12</f>
        <v>3.0596877869605139E-3</v>
      </c>
      <c r="O62" s="4">
        <f>N62*43560</f>
        <v>133.27999999999997</v>
      </c>
      <c r="Q62" s="9"/>
    </row>
    <row r="63" spans="2:18" x14ac:dyDescent="0.25">
      <c r="B63" s="1" t="str">
        <f t="shared" ref="B63:B69" si="44">B27</f>
        <v>3.3 PROP</v>
      </c>
      <c r="L63" s="2">
        <f>J15*P$9+K15*Q$9+L15*R$9+M15*S$9</f>
        <v>0.66332231404958675</v>
      </c>
      <c r="M63" s="2">
        <f>L63/E51</f>
        <v>7.014088125722605E-4</v>
      </c>
      <c r="N63" s="5">
        <f t="shared" ref="N63:N69" si="45">M15*(0.44-0.1)/12</f>
        <v>2.039791857973676E-3</v>
      </c>
      <c r="O63" s="4">
        <f>N63*43559.9</f>
        <v>88.853129354147541</v>
      </c>
      <c r="Q63" s="9"/>
    </row>
    <row r="64" spans="2:18" x14ac:dyDescent="0.25">
      <c r="B64" s="1" t="str">
        <f t="shared" si="44"/>
        <v>N/A</v>
      </c>
      <c r="L64" s="2"/>
      <c r="M64" s="2"/>
      <c r="N64" s="5">
        <f t="shared" si="45"/>
        <v>0</v>
      </c>
      <c r="O64" s="4">
        <f t="shared" ref="O64:O69" si="46">N64*43559.9</f>
        <v>0</v>
      </c>
      <c r="Q64" s="9"/>
    </row>
    <row r="65" spans="2:17" x14ac:dyDescent="0.25">
      <c r="B65" s="1" t="str">
        <f t="shared" si="44"/>
        <v>N/A</v>
      </c>
      <c r="L65" s="2"/>
      <c r="M65" s="2"/>
      <c r="N65" s="5">
        <f t="shared" si="45"/>
        <v>0</v>
      </c>
      <c r="O65" s="4">
        <f t="shared" si="46"/>
        <v>0</v>
      </c>
      <c r="Q65" s="9"/>
    </row>
    <row r="66" spans="2:17" x14ac:dyDescent="0.25">
      <c r="B66" s="1" t="str">
        <f t="shared" si="44"/>
        <v>N/A</v>
      </c>
      <c r="L66" s="2"/>
      <c r="M66" s="2"/>
      <c r="N66" s="5">
        <f t="shared" si="45"/>
        <v>0</v>
      </c>
      <c r="O66" s="4">
        <f t="shared" si="46"/>
        <v>0</v>
      </c>
      <c r="Q66" s="9"/>
    </row>
    <row r="67" spans="2:17" x14ac:dyDescent="0.25">
      <c r="B67" s="1" t="str">
        <f t="shared" si="44"/>
        <v>N/A</v>
      </c>
      <c r="L67" s="2"/>
      <c r="M67" s="2"/>
      <c r="N67" s="5">
        <f t="shared" si="45"/>
        <v>0</v>
      </c>
      <c r="O67" s="4">
        <f t="shared" si="46"/>
        <v>0</v>
      </c>
      <c r="Q67" s="9"/>
    </row>
    <row r="68" spans="2:17" x14ac:dyDescent="0.25">
      <c r="B68" s="1" t="str">
        <f t="shared" si="44"/>
        <v>N/A</v>
      </c>
      <c r="L68" s="2"/>
      <c r="M68" s="2"/>
      <c r="N68" s="5">
        <f t="shared" si="45"/>
        <v>0</v>
      </c>
      <c r="O68" s="4">
        <f t="shared" si="46"/>
        <v>0</v>
      </c>
      <c r="Q68" s="9"/>
    </row>
    <row r="69" spans="2:17" x14ac:dyDescent="0.25">
      <c r="B69" s="1" t="str">
        <f t="shared" si="44"/>
        <v>N/A</v>
      </c>
      <c r="L69" s="2">
        <f t="shared" ref="L69" si="47">J21*P$9+K21*Q$9+L21*R$9+M21*S$9</f>
        <v>0</v>
      </c>
      <c r="M69" s="2" t="e">
        <f>L69/#REF!</f>
        <v>#REF!</v>
      </c>
      <c r="N69" s="5">
        <f t="shared" si="45"/>
        <v>0</v>
      </c>
      <c r="O69" s="4">
        <f t="shared" si="46"/>
        <v>0</v>
      </c>
      <c r="Q69" s="9"/>
    </row>
    <row r="70" spans="2:17" x14ac:dyDescent="0.25">
      <c r="Q70" s="9"/>
    </row>
  </sheetData>
  <mergeCells count="23">
    <mergeCell ref="D48:E48"/>
    <mergeCell ref="F48:G48"/>
    <mergeCell ref="H48:I48"/>
    <mergeCell ref="J48:K48"/>
    <mergeCell ref="D60:E60"/>
    <mergeCell ref="F60:G60"/>
    <mergeCell ref="H60:I60"/>
    <mergeCell ref="J60:K60"/>
    <mergeCell ref="D12:E12"/>
    <mergeCell ref="D24:E24"/>
    <mergeCell ref="D36:E36"/>
    <mergeCell ref="F24:G24"/>
    <mergeCell ref="H24:I24"/>
    <mergeCell ref="H36:I36"/>
    <mergeCell ref="F36:G36"/>
    <mergeCell ref="N24:O24"/>
    <mergeCell ref="N36:O36"/>
    <mergeCell ref="N48:O48"/>
    <mergeCell ref="N60:O60"/>
    <mergeCell ref="F12:I12"/>
    <mergeCell ref="J12:M12"/>
    <mergeCell ref="J24:K24"/>
    <mergeCell ref="J36:K3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2017-02-01T00:15:44Z</dcterms:modified>
</cp:coreProperties>
</file>