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L74" i="1" l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N31" i="1" l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M72" i="1"/>
  <c r="J59" i="1"/>
  <c r="K59" i="1" s="1"/>
  <c r="H59" i="1"/>
  <c r="I59" i="1" s="1"/>
  <c r="E59" i="1"/>
  <c r="F59" i="1"/>
  <c r="G59" i="1" s="1"/>
  <c r="F42" i="1"/>
  <c r="G42" i="1" s="1"/>
  <c r="J42" i="1"/>
  <c r="K42" i="1" s="1"/>
  <c r="H42" i="1"/>
  <c r="I42" i="1" s="1"/>
  <c r="E42" i="1"/>
  <c r="M68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K28" i="1" s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B53" i="1" l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s="1"/>
</calcChain>
</file>

<file path=xl/sharedStrings.xml><?xml version="1.0" encoding="utf-8"?>
<sst xmlns="http://schemas.openxmlformats.org/spreadsheetml/2006/main" count="132" uniqueCount="40">
  <si>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</si>
  <si>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</si>
  <si>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</si>
  <si>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</si>
  <si>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</si>
  <si>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</si>
  <si>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</si>
  <si>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</si>
  <si>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</si>
  <si>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</si>
  <si>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</si>
  <si>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</si>
  <si>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</si>
  <si>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</si>
  <si>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</si>
  <si>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</si>
  <si>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</si>
  <si>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</si>
  <si>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</si>
  <si>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</si>
  <si>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</si>
  <si>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</si>
  <si>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</si>
  <si>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</si>
  <si>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</si>
  <si>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</si>
  <si>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</si>
  <si>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</si>
  <si>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</si>
  <si>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</si>
  <si>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</si>
  <si>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</si>
  <si>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1ST FLUSH VOLUME</t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</si>
  <si>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</si>
  <si>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</si>
  <si>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</si>
  <si>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</si>
  <si>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</si>
  <si>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a-ext</t>
  </si>
  <si>
    <t>a-prop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</si>
</sst>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topLeftCell="A25" zoomScale="130" zoomScaleNormal="130" workbookViewId="0">
      <selection activeCell="O41" sqref="O41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19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19" ht="18" x14ac:dyDescent="0.35">
      <c r="B4" s="1" t="s">
        <v>8</v>
      </c>
      <c r="C4" s="1" t="s">
        <v>33</v>
      </c>
      <c r="D4" s="1" t="s">
        <v>34</v>
      </c>
      <c r="E4" s="1" t="s">
        <v>35</v>
      </c>
      <c r="F4" s="1" t="s">
        <v>36</v>
      </c>
      <c r="G4" s="1" t="s">
        <v>37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19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1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19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19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19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19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2" spans="2:19" x14ac:dyDescent="0.25">
      <c r="B12" s="1" t="s">
        <v>10</v>
      </c>
      <c r="C12" s="1" t="s">
        <v>8</v>
      </c>
      <c r="D12" s="25" t="s">
        <v>0</v>
      </c>
      <c r="E12" s="25"/>
      <c r="F12" s="23" t="s">
        <v>6</v>
      </c>
      <c r="G12" s="26"/>
      <c r="H12" s="26"/>
      <c r="I12" s="24"/>
      <c r="J12" s="27" t="s">
        <v>18</v>
      </c>
      <c r="K12" s="28"/>
      <c r="L12" s="28"/>
      <c r="M12" s="29"/>
      <c r="N12" s="1" t="s">
        <v>19</v>
      </c>
    </row>
    <row r="13" spans="2:19" x14ac:dyDescent="0.25">
      <c r="B13" s="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</row>
    <row r="14" spans="2:19" x14ac:dyDescent="0.25">
      <c r="B14" s="1" t="s">
        <v>38</v>
      </c>
      <c r="C14" s="1">
        <v>2</v>
      </c>
      <c r="D14" s="1"/>
      <c r="E14" s="4">
        <v>1.85</v>
      </c>
      <c r="F14" s="3">
        <v>0</v>
      </c>
      <c r="G14" s="3">
        <v>0</v>
      </c>
      <c r="H14" s="3">
        <v>1</v>
      </c>
      <c r="I14" s="3">
        <v>0</v>
      </c>
      <c r="J14" s="1">
        <f>$E14*F14</f>
        <v>0</v>
      </c>
      <c r="K14" s="1">
        <f t="shared" ref="K14:M21" si="0">$E14*G14</f>
        <v>0</v>
      </c>
      <c r="L14" s="1">
        <f t="shared" si="0"/>
        <v>1.85</v>
      </c>
      <c r="M14" s="1">
        <f t="shared" si="0"/>
        <v>0</v>
      </c>
      <c r="N14" s="4">
        <f>SUM(J14:M14)</f>
        <v>1.85</v>
      </c>
    </row>
    <row r="15" spans="2:19" x14ac:dyDescent="0.25">
      <c r="B15" s="1" t="s">
        <v>39</v>
      </c>
      <c r="C15" s="1">
        <v>2</v>
      </c>
      <c r="D15" s="1"/>
      <c r="E15" s="4">
        <v>1.85</v>
      </c>
      <c r="F15" s="3">
        <v>0</v>
      </c>
      <c r="G15" s="3">
        <v>0</v>
      </c>
      <c r="H15" s="3">
        <v>0.44400000000000001</v>
      </c>
      <c r="I15" s="3">
        <v>0.55600000000000005</v>
      </c>
      <c r="J15" s="1">
        <f t="shared" ref="J15:J21" si="1">$E15*F15</f>
        <v>0</v>
      </c>
      <c r="K15" s="1">
        <f t="shared" si="0"/>
        <v>0</v>
      </c>
      <c r="L15" s="1">
        <f t="shared" si="0"/>
        <v>0.82140000000000002</v>
      </c>
      <c r="M15" s="1">
        <f t="shared" si="0"/>
        <v>1.0286000000000002</v>
      </c>
      <c r="N15" s="4">
        <f t="shared" ref="N15:N23" si="2">SUM(J15:M15)</f>
        <v>1.85</v>
      </c>
    </row>
    <row r="16" spans="2:19" x14ac:dyDescent="0.25">
      <c r="B16" s="1">
        <v>3</v>
      </c>
      <c r="C16" s="1">
        <v>4</v>
      </c>
      <c r="D16" s="1"/>
      <c r="E16" s="4">
        <v>6</v>
      </c>
      <c r="F16" s="3">
        <v>0</v>
      </c>
      <c r="G16" s="3">
        <v>0</v>
      </c>
      <c r="H16" s="3">
        <v>0.1</v>
      </c>
      <c r="I16" s="3">
        <v>0.9</v>
      </c>
      <c r="J16" s="1">
        <f t="shared" si="1"/>
        <v>0</v>
      </c>
      <c r="K16" s="1">
        <f t="shared" si="0"/>
        <v>0</v>
      </c>
      <c r="L16" s="1">
        <f t="shared" si="0"/>
        <v>0.60000000000000009</v>
      </c>
      <c r="M16" s="1">
        <f t="shared" si="0"/>
        <v>5.4</v>
      </c>
      <c r="N16" s="4">
        <f t="shared" si="2"/>
        <v>6</v>
      </c>
    </row>
    <row r="17" spans="2:21" x14ac:dyDescent="0.25">
      <c r="B17" s="1">
        <v>4</v>
      </c>
      <c r="C17" s="1">
        <v>4</v>
      </c>
      <c r="D17" s="1"/>
      <c r="E17" s="4">
        <v>8</v>
      </c>
      <c r="F17" s="3">
        <v>0</v>
      </c>
      <c r="G17" s="3">
        <v>0</v>
      </c>
      <c r="H17" s="3">
        <v>0.1</v>
      </c>
      <c r="I17" s="3">
        <v>0.9</v>
      </c>
      <c r="J17" s="1">
        <f t="shared" si="1"/>
        <v>0</v>
      </c>
      <c r="K17" s="1">
        <f t="shared" si="0"/>
        <v>0</v>
      </c>
      <c r="L17" s="1">
        <f t="shared" si="0"/>
        <v>0.8</v>
      </c>
      <c r="M17" s="1">
        <f t="shared" si="0"/>
        <v>7.2</v>
      </c>
      <c r="N17" s="4">
        <f t="shared" si="2"/>
        <v>8</v>
      </c>
    </row>
    <row r="18" spans="2:21" x14ac:dyDescent="0.25">
      <c r="B18" s="1">
        <v>5</v>
      </c>
      <c r="C18" s="1">
        <v>3</v>
      </c>
      <c r="D18" s="1"/>
      <c r="E18" s="4">
        <v>9</v>
      </c>
      <c r="F18" s="3">
        <v>0</v>
      </c>
      <c r="G18" s="3">
        <v>0</v>
      </c>
      <c r="H18" s="3">
        <v>0.1</v>
      </c>
      <c r="I18" s="3">
        <v>0.9</v>
      </c>
      <c r="J18" s="1">
        <f t="shared" si="1"/>
        <v>0</v>
      </c>
      <c r="K18" s="1">
        <f t="shared" si="0"/>
        <v>0</v>
      </c>
      <c r="L18" s="1">
        <f t="shared" si="0"/>
        <v>0.9</v>
      </c>
      <c r="M18" s="1">
        <f t="shared" si="0"/>
        <v>8.1</v>
      </c>
      <c r="N18" s="4">
        <f t="shared" si="2"/>
        <v>9</v>
      </c>
    </row>
    <row r="19" spans="2:21" x14ac:dyDescent="0.25">
      <c r="B19" s="1">
        <v>6</v>
      </c>
      <c r="C19" s="1">
        <v>3</v>
      </c>
      <c r="D19" s="1"/>
      <c r="E19" s="4">
        <v>5</v>
      </c>
      <c r="F19" s="3">
        <v>0</v>
      </c>
      <c r="G19" s="3">
        <v>0</v>
      </c>
      <c r="H19" s="3">
        <v>0.1</v>
      </c>
      <c r="I19" s="3">
        <v>0.9</v>
      </c>
      <c r="J19" s="1">
        <f t="shared" si="1"/>
        <v>0</v>
      </c>
      <c r="K19" s="1">
        <f t="shared" si="0"/>
        <v>0</v>
      </c>
      <c r="L19" s="1">
        <f t="shared" si="0"/>
        <v>0.5</v>
      </c>
      <c r="M19" s="1">
        <f t="shared" si="0"/>
        <v>4.5</v>
      </c>
      <c r="N19" s="4">
        <f t="shared" si="2"/>
        <v>5</v>
      </c>
    </row>
    <row r="20" spans="2:21" x14ac:dyDescent="0.25">
      <c r="B20" s="1"/>
      <c r="C20" s="1"/>
      <c r="D20" s="1"/>
      <c r="E20" s="4"/>
      <c r="F20" s="3">
        <v>0</v>
      </c>
      <c r="G20" s="3">
        <v>0</v>
      </c>
      <c r="H20" s="3">
        <v>0.1</v>
      </c>
      <c r="I20" s="3">
        <v>0.9</v>
      </c>
      <c r="J20" s="1">
        <f t="shared" si="1"/>
        <v>0</v>
      </c>
      <c r="K20" s="1">
        <f t="shared" si="0"/>
        <v>0</v>
      </c>
      <c r="L20" s="1">
        <f t="shared" si="0"/>
        <v>0</v>
      </c>
      <c r="M20" s="1">
        <f t="shared" si="0"/>
        <v>0</v>
      </c>
      <c r="N20" s="4">
        <f t="shared" si="2"/>
        <v>0</v>
      </c>
    </row>
    <row r="21" spans="2:21" x14ac:dyDescent="0.25">
      <c r="B21" s="1"/>
      <c r="C21" s="1"/>
      <c r="D21" s="1"/>
      <c r="E21" s="4"/>
      <c r="F21" s="3">
        <v>0</v>
      </c>
      <c r="G21" s="3">
        <v>0</v>
      </c>
      <c r="H21" s="3">
        <v>0.1</v>
      </c>
      <c r="I21" s="3">
        <v>0.9</v>
      </c>
      <c r="J21" s="1">
        <f t="shared" si="1"/>
        <v>0</v>
      </c>
      <c r="K21" s="1">
        <f t="shared" si="0"/>
        <v>0</v>
      </c>
      <c r="L21" s="1">
        <f t="shared" si="0"/>
        <v>0</v>
      </c>
      <c r="M21" s="1">
        <f t="shared" si="0"/>
        <v>0</v>
      </c>
      <c r="N21" s="4">
        <f t="shared" si="2"/>
        <v>0</v>
      </c>
    </row>
    <row r="22" spans="2:21" x14ac:dyDescent="0.25">
      <c r="B22" s="1"/>
      <c r="C22" s="1"/>
      <c r="D22" s="5"/>
      <c r="E22" s="21"/>
      <c r="F22" s="3">
        <v>0</v>
      </c>
      <c r="G22" s="3">
        <v>0</v>
      </c>
      <c r="H22" s="3">
        <v>0.1</v>
      </c>
      <c r="I22" s="3">
        <v>0.9</v>
      </c>
      <c r="J22" s="1">
        <f t="shared" ref="J22:J23" si="3">$E22*F22</f>
        <v>0</v>
      </c>
      <c r="K22" s="1">
        <f t="shared" ref="K22:K23" si="4">$E22*G22</f>
        <v>0</v>
      </c>
      <c r="L22" s="1">
        <f t="shared" ref="L22:L23" si="5">$E22*H22</f>
        <v>0</v>
      </c>
      <c r="M22" s="1">
        <f t="shared" ref="M22:M23" si="6">$E22*I22</f>
        <v>0</v>
      </c>
      <c r="N22" s="4">
        <f t="shared" si="2"/>
        <v>0</v>
      </c>
      <c r="P22" s="7"/>
      <c r="Q22" s="7"/>
      <c r="R22" s="7"/>
      <c r="S22" s="7"/>
      <c r="T22" s="7"/>
    </row>
    <row r="23" spans="2:21" x14ac:dyDescent="0.25">
      <c r="B23" s="1"/>
      <c r="C23" s="1"/>
      <c r="D23" s="5"/>
      <c r="E23" s="21"/>
      <c r="F23" s="3">
        <v>0</v>
      </c>
      <c r="G23" s="3">
        <v>0</v>
      </c>
      <c r="H23" s="3">
        <v>0.1</v>
      </c>
      <c r="I23" s="3">
        <v>0.9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">
        <f t="shared" si="2"/>
        <v>0</v>
      </c>
      <c r="O23" s="7"/>
      <c r="P23" s="7"/>
      <c r="Q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</row>
    <row r="25" spans="2:21" ht="19.5" x14ac:dyDescent="0.35">
      <c r="B25" s="9" t="s">
        <v>15</v>
      </c>
      <c r="C25" s="12" t="s">
        <v>11</v>
      </c>
      <c r="D25" s="25" t="s">
        <v>27</v>
      </c>
      <c r="E25" s="25"/>
      <c r="F25" s="23" t="s">
        <v>28</v>
      </c>
      <c r="G25" s="24"/>
      <c r="H25" s="23" t="s">
        <v>29</v>
      </c>
      <c r="I25" s="24"/>
      <c r="J25" s="25" t="s">
        <v>30</v>
      </c>
      <c r="K25" s="25"/>
      <c r="L25" s="10" t="s">
        <v>31</v>
      </c>
      <c r="M25" s="10" t="s">
        <v>22</v>
      </c>
      <c r="N25" s="23" t="s">
        <v>32</v>
      </c>
      <c r="O25" s="24"/>
      <c r="Q25" s="7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Q26" s="22"/>
    </row>
    <row r="27" spans="2:21" x14ac:dyDescent="0.25">
      <c r="B27" s="11" t="str">
        <f t="shared" ref="B27:B36" si="7">B14</f>
        <v>a-ext</v>
      </c>
      <c r="C27" s="13">
        <f t="shared" ref="C27" si="8">($J$6*J14+$K$6*K14+$L$6*L14+$M$6*M14)/E14</f>
        <v>0.99</v>
      </c>
      <c r="D27" s="14">
        <f t="shared" ref="D27:D36" si="9">E14*C27/12</f>
        <v>0.15262500000000001</v>
      </c>
      <c r="E27" s="15">
        <f>D27*43560</f>
        <v>6648.3450000000003</v>
      </c>
      <c r="F27" s="14">
        <f t="shared" ref="F27" si="10">D27+M14*($E$5-$D$5)/12</f>
        <v>0.15262500000000001</v>
      </c>
      <c r="G27" s="15">
        <f>F27*43560</f>
        <v>6648.3450000000003</v>
      </c>
      <c r="H27" s="14">
        <f t="shared" ref="H27" si="11">D27+M14*($F$5-$D$5)/12</f>
        <v>0.15262500000000001</v>
      </c>
      <c r="I27" s="15">
        <f>H27*43560</f>
        <v>6648.3450000000003</v>
      </c>
      <c r="J27" s="14">
        <f t="shared" ref="J27" si="12">D27+M14*($G$5-$D$5)/12</f>
        <v>0.15262500000000001</v>
      </c>
      <c r="K27" s="15">
        <f>J27*43560</f>
        <v>6648.3450000000003</v>
      </c>
      <c r="L27" s="13">
        <f t="shared" ref="L27" si="13">J14*P$6+K14*Q$6+L14*R$6+M14*S$6</f>
        <v>5.3095000000000008</v>
      </c>
      <c r="M27" s="13">
        <f t="shared" ref="M27" si="14">L27/E14</f>
        <v>2.87</v>
      </c>
      <c r="N27" s="14">
        <f t="shared" ref="N27:N36" si="15">M14*(0.44-0.1)/12</f>
        <v>0</v>
      </c>
      <c r="O27" s="15">
        <f>N27*43560</f>
        <v>0</v>
      </c>
      <c r="Q27" s="7"/>
    </row>
    <row r="28" spans="2:21" x14ac:dyDescent="0.25">
      <c r="B28" s="11" t="str">
        <f t="shared" si="7"/>
        <v>a-prop</v>
      </c>
      <c r="C28" s="13">
        <f t="shared" ref="C28:C36" si="16">($J$6*J15+$K$6*K15+$L$6*L15+$M$6*M15)/E15</f>
        <v>1.5348800000000002</v>
      </c>
      <c r="D28" s="14">
        <f t="shared" si="9"/>
        <v>0.23662733333333338</v>
      </c>
      <c r="E28" s="15">
        <f t="shared" ref="E28:E36" si="17">D28*43560</f>
        <v>10307.486640000003</v>
      </c>
      <c r="F28" s="14">
        <f t="shared" ref="F28:F36" si="18">D28+M15*($E$5-$D$5)/12</f>
        <v>0.27605700000000005</v>
      </c>
      <c r="G28" s="15">
        <f t="shared" ref="G28:G36" si="19">F28*43560</f>
        <v>12025.042920000002</v>
      </c>
      <c r="H28" s="14">
        <f t="shared" ref="H28:H36" si="20">D28+M15*($F$5-$D$5)/12</f>
        <v>0.31548666666666669</v>
      </c>
      <c r="I28" s="15">
        <f t="shared" ref="I28:I36" si="21">H28*43560</f>
        <v>13742.599200000001</v>
      </c>
      <c r="J28" s="14">
        <f t="shared" ref="J28:J36" si="22">D28+M15*($G$5-$D$5)/12</f>
        <v>0.3626308333333334</v>
      </c>
      <c r="K28" s="15">
        <f t="shared" ref="K28:K36" si="23">J28*43560</f>
        <v>15796.199100000003</v>
      </c>
      <c r="L28" s="13">
        <f t="shared" ref="L28:L36" si="24">J15*P$6+K15*Q$6+L15*R$6+M15*S$6</f>
        <v>6.8524000000000012</v>
      </c>
      <c r="M28" s="13">
        <f t="shared" ref="M28:M36" si="25">L28/E15</f>
        <v>3.7040000000000006</v>
      </c>
      <c r="N28" s="14">
        <f t="shared" si="15"/>
        <v>2.9143666666666668E-2</v>
      </c>
      <c r="O28" s="15">
        <f t="shared" ref="O28:O36" si="26">N28*43560</f>
        <v>1269.49812</v>
      </c>
      <c r="Q28" s="8"/>
    </row>
    <row r="29" spans="2:21" x14ac:dyDescent="0.25">
      <c r="B29" s="11">
        <f t="shared" si="7"/>
        <v>3</v>
      </c>
      <c r="C29" s="13">
        <f t="shared" si="16"/>
        <v>1.8719999999999999</v>
      </c>
      <c r="D29" s="14">
        <f t="shared" si="9"/>
        <v>0.93599999999999994</v>
      </c>
      <c r="E29" s="15">
        <f t="shared" si="17"/>
        <v>40772.159999999996</v>
      </c>
      <c r="F29" s="14">
        <f t="shared" si="18"/>
        <v>1.143</v>
      </c>
      <c r="G29" s="15">
        <f t="shared" si="19"/>
        <v>49789.08</v>
      </c>
      <c r="H29" s="14">
        <f t="shared" si="20"/>
        <v>1.3499999999999999</v>
      </c>
      <c r="I29" s="15">
        <f t="shared" si="21"/>
        <v>58805.999999999993</v>
      </c>
      <c r="J29" s="14">
        <f t="shared" si="22"/>
        <v>1.5974999999999997</v>
      </c>
      <c r="K29" s="15">
        <f t="shared" si="23"/>
        <v>69587.099999999991</v>
      </c>
      <c r="L29" s="13">
        <f t="shared" si="24"/>
        <v>25.320000000000004</v>
      </c>
      <c r="M29" s="13">
        <f t="shared" si="25"/>
        <v>4.2200000000000006</v>
      </c>
      <c r="N29" s="14">
        <f t="shared" si="15"/>
        <v>0.153</v>
      </c>
      <c r="O29" s="15">
        <f t="shared" si="26"/>
        <v>6664.68</v>
      </c>
      <c r="Q29" s="7"/>
    </row>
    <row r="30" spans="2:21" x14ac:dyDescent="0.25">
      <c r="B30" s="11">
        <f t="shared" si="7"/>
        <v>4</v>
      </c>
      <c r="C30" s="13">
        <f t="shared" si="16"/>
        <v>1.8719999999999999</v>
      </c>
      <c r="D30" s="14">
        <f t="shared" si="9"/>
        <v>1.248</v>
      </c>
      <c r="E30" s="15">
        <f t="shared" si="17"/>
        <v>54362.879999999997</v>
      </c>
      <c r="F30" s="14">
        <f t="shared" si="18"/>
        <v>1.524</v>
      </c>
      <c r="G30" s="15">
        <f t="shared" si="19"/>
        <v>66385.440000000002</v>
      </c>
      <c r="H30" s="14">
        <f t="shared" si="20"/>
        <v>1.7999999999999998</v>
      </c>
      <c r="I30" s="15">
        <f t="shared" si="21"/>
        <v>78407.999999999985</v>
      </c>
      <c r="J30" s="14">
        <f t="shared" si="22"/>
        <v>2.13</v>
      </c>
      <c r="K30" s="15">
        <f t="shared" si="23"/>
        <v>92782.799999999988</v>
      </c>
      <c r="L30" s="13">
        <f t="shared" si="24"/>
        <v>33.760000000000005</v>
      </c>
      <c r="M30" s="13">
        <f t="shared" si="25"/>
        <v>4.2200000000000006</v>
      </c>
      <c r="N30" s="14">
        <f t="shared" si="15"/>
        <v>0.20399999999999999</v>
      </c>
      <c r="O30" s="15">
        <f t="shared" si="26"/>
        <v>8886.24</v>
      </c>
      <c r="Q30" s="7"/>
      <c r="U30" s="6"/>
    </row>
    <row r="31" spans="2:21" x14ac:dyDescent="0.25">
      <c r="B31" s="11">
        <f t="shared" si="7"/>
        <v>5</v>
      </c>
      <c r="C31" s="13">
        <f t="shared" si="16"/>
        <v>1.8719999999999999</v>
      </c>
      <c r="D31" s="14">
        <f t="shared" si="9"/>
        <v>1.4039999999999999</v>
      </c>
      <c r="E31" s="15">
        <f t="shared" si="17"/>
        <v>61158.239999999998</v>
      </c>
      <c r="F31" s="14">
        <f t="shared" si="18"/>
        <v>1.7144999999999999</v>
      </c>
      <c r="G31" s="15">
        <f t="shared" si="19"/>
        <v>74683.62</v>
      </c>
      <c r="H31" s="14">
        <f t="shared" si="20"/>
        <v>2.0249999999999999</v>
      </c>
      <c r="I31" s="15">
        <f t="shared" si="21"/>
        <v>88209</v>
      </c>
      <c r="J31" s="14">
        <f t="shared" si="22"/>
        <v>2.3962499999999998</v>
      </c>
      <c r="K31" s="15">
        <f t="shared" si="23"/>
        <v>104380.65</v>
      </c>
      <c r="L31" s="13">
        <f t="shared" si="24"/>
        <v>37.979999999999997</v>
      </c>
      <c r="M31" s="13">
        <f t="shared" si="25"/>
        <v>4.22</v>
      </c>
      <c r="N31" s="14">
        <f t="shared" si="15"/>
        <v>0.22949999999999995</v>
      </c>
      <c r="O31" s="15">
        <f t="shared" si="26"/>
        <v>9997.0199999999986</v>
      </c>
      <c r="Q31" s="7"/>
    </row>
    <row r="32" spans="2:21" x14ac:dyDescent="0.25">
      <c r="B32" s="11">
        <f t="shared" si="7"/>
        <v>6</v>
      </c>
      <c r="C32" s="13">
        <f t="shared" si="16"/>
        <v>1.8719999999999999</v>
      </c>
      <c r="D32" s="14">
        <f t="shared" si="9"/>
        <v>0.77999999999999992</v>
      </c>
      <c r="E32" s="15">
        <f t="shared" si="17"/>
        <v>33976.799999999996</v>
      </c>
      <c r="F32" s="14">
        <f t="shared" si="18"/>
        <v>0.9524999999999999</v>
      </c>
      <c r="G32" s="15">
        <f t="shared" si="19"/>
        <v>41490.899999999994</v>
      </c>
      <c r="H32" s="14">
        <f t="shared" si="20"/>
        <v>1.125</v>
      </c>
      <c r="I32" s="15">
        <f t="shared" si="21"/>
        <v>49005</v>
      </c>
      <c r="J32" s="14">
        <f t="shared" si="22"/>
        <v>1.3312499999999998</v>
      </c>
      <c r="K32" s="15">
        <f t="shared" si="23"/>
        <v>57989.249999999993</v>
      </c>
      <c r="L32" s="13">
        <f t="shared" si="24"/>
        <v>21.099999999999998</v>
      </c>
      <c r="M32" s="13">
        <f t="shared" si="25"/>
        <v>4.22</v>
      </c>
      <c r="N32" s="14">
        <f t="shared" si="15"/>
        <v>0.12749999999999997</v>
      </c>
      <c r="O32" s="15">
        <f t="shared" si="26"/>
        <v>5553.8999999999987</v>
      </c>
      <c r="Q32" s="7"/>
      <c r="R32" s="7"/>
      <c r="S32" s="7"/>
      <c r="T32" s="7"/>
    </row>
    <row r="33" spans="2:20" x14ac:dyDescent="0.25">
      <c r="B33" s="11">
        <f t="shared" si="7"/>
        <v>0</v>
      </c>
      <c r="C33" s="13" t="e">
        <f t="shared" si="16"/>
        <v>#DIV/0!</v>
      </c>
      <c r="D33" s="14" t="e">
        <f t="shared" si="9"/>
        <v>#DIV/0!</v>
      </c>
      <c r="E33" s="15" t="e">
        <f t="shared" si="17"/>
        <v>#DIV/0!</v>
      </c>
      <c r="F33" s="14" t="e">
        <f t="shared" si="18"/>
        <v>#DIV/0!</v>
      </c>
      <c r="G33" s="15" t="e">
        <f t="shared" si="19"/>
        <v>#DIV/0!</v>
      </c>
      <c r="H33" s="14" t="e">
        <f t="shared" si="20"/>
        <v>#DIV/0!</v>
      </c>
      <c r="I33" s="15" t="e">
        <f t="shared" si="21"/>
        <v>#DIV/0!</v>
      </c>
      <c r="J33" s="14" t="e">
        <f t="shared" si="22"/>
        <v>#DIV/0!</v>
      </c>
      <c r="K33" s="15" t="e">
        <f t="shared" si="23"/>
        <v>#DIV/0!</v>
      </c>
      <c r="L33" s="13">
        <f t="shared" si="24"/>
        <v>0</v>
      </c>
      <c r="M33" s="13" t="e">
        <f t="shared" si="25"/>
        <v>#DIV/0!</v>
      </c>
      <c r="N33" s="14">
        <f t="shared" si="15"/>
        <v>0</v>
      </c>
      <c r="O33" s="15">
        <f t="shared" si="26"/>
        <v>0</v>
      </c>
      <c r="Q33" s="7"/>
      <c r="R33" s="7"/>
      <c r="S33" s="7"/>
      <c r="T33" s="7"/>
    </row>
    <row r="34" spans="2:20" x14ac:dyDescent="0.25">
      <c r="B34" s="11">
        <f t="shared" si="7"/>
        <v>0</v>
      </c>
      <c r="C34" s="13" t="e">
        <f t="shared" si="16"/>
        <v>#DIV/0!</v>
      </c>
      <c r="D34" s="14" t="e">
        <f t="shared" si="9"/>
        <v>#DIV/0!</v>
      </c>
      <c r="E34" s="15" t="e">
        <f t="shared" si="17"/>
        <v>#DIV/0!</v>
      </c>
      <c r="F34" s="14" t="e">
        <f t="shared" si="18"/>
        <v>#DIV/0!</v>
      </c>
      <c r="G34" s="15" t="e">
        <f t="shared" si="19"/>
        <v>#DIV/0!</v>
      </c>
      <c r="H34" s="14" t="e">
        <f t="shared" si="20"/>
        <v>#DIV/0!</v>
      </c>
      <c r="I34" s="15" t="e">
        <f t="shared" si="21"/>
        <v>#DIV/0!</v>
      </c>
      <c r="J34" s="14" t="e">
        <f t="shared" si="22"/>
        <v>#DIV/0!</v>
      </c>
      <c r="K34" s="15" t="e">
        <f t="shared" si="23"/>
        <v>#DIV/0!</v>
      </c>
      <c r="L34" s="13">
        <f t="shared" si="24"/>
        <v>0</v>
      </c>
      <c r="M34" s="13" t="e">
        <f t="shared" si="25"/>
        <v>#DIV/0!</v>
      </c>
      <c r="N34" s="14">
        <f t="shared" si="15"/>
        <v>0</v>
      </c>
      <c r="O34" s="15">
        <f t="shared" si="26"/>
        <v>0</v>
      </c>
      <c r="Q34" s="7"/>
      <c r="R34" s="7"/>
      <c r="S34" s="7"/>
      <c r="T34" s="7"/>
    </row>
    <row r="35" spans="2:20" x14ac:dyDescent="0.25">
      <c r="B35" s="11">
        <f t="shared" si="7"/>
        <v>0</v>
      </c>
      <c r="C35" s="13" t="e">
        <f t="shared" si="16"/>
        <v>#DIV/0!</v>
      </c>
      <c r="D35" s="14" t="e">
        <f t="shared" si="9"/>
        <v>#DIV/0!</v>
      </c>
      <c r="E35" s="15" t="e">
        <f t="shared" si="17"/>
        <v>#DIV/0!</v>
      </c>
      <c r="F35" s="14" t="e">
        <f t="shared" si="18"/>
        <v>#DIV/0!</v>
      </c>
      <c r="G35" s="15" t="e">
        <f t="shared" si="19"/>
        <v>#DIV/0!</v>
      </c>
      <c r="H35" s="14" t="e">
        <f t="shared" si="20"/>
        <v>#DIV/0!</v>
      </c>
      <c r="I35" s="15" t="e">
        <f t="shared" si="21"/>
        <v>#DIV/0!</v>
      </c>
      <c r="J35" s="14" t="e">
        <f t="shared" si="22"/>
        <v>#DIV/0!</v>
      </c>
      <c r="K35" s="15" t="e">
        <f t="shared" si="23"/>
        <v>#DIV/0!</v>
      </c>
      <c r="L35" s="13">
        <f t="shared" si="24"/>
        <v>0</v>
      </c>
      <c r="M35" s="13" t="e">
        <f t="shared" si="25"/>
        <v>#DIV/0!</v>
      </c>
      <c r="N35" s="14">
        <f t="shared" si="15"/>
        <v>0</v>
      </c>
      <c r="O35" s="15">
        <f t="shared" si="26"/>
        <v>0</v>
      </c>
      <c r="Q35" s="7"/>
      <c r="R35" s="7"/>
      <c r="S35" s="7"/>
      <c r="T35" s="7"/>
    </row>
    <row r="36" spans="2:20" x14ac:dyDescent="0.25">
      <c r="B36" s="11">
        <f t="shared" si="7"/>
        <v>0</v>
      </c>
      <c r="C36" s="13" t="e">
        <f t="shared" si="16"/>
        <v>#DIV/0!</v>
      </c>
      <c r="D36" s="14" t="e">
        <f t="shared" si="9"/>
        <v>#DIV/0!</v>
      </c>
      <c r="E36" s="15" t="e">
        <f t="shared" si="17"/>
        <v>#DIV/0!</v>
      </c>
      <c r="F36" s="14" t="e">
        <f t="shared" si="18"/>
        <v>#DIV/0!</v>
      </c>
      <c r="G36" s="15" t="e">
        <f t="shared" si="19"/>
        <v>#DIV/0!</v>
      </c>
      <c r="H36" s="14" t="e">
        <f t="shared" si="20"/>
        <v>#DIV/0!</v>
      </c>
      <c r="I36" s="15" t="e">
        <f t="shared" si="21"/>
        <v>#DIV/0!</v>
      </c>
      <c r="J36" s="14" t="e">
        <f t="shared" si="22"/>
        <v>#DIV/0!</v>
      </c>
      <c r="K36" s="15" t="e">
        <f t="shared" si="23"/>
        <v>#DIV/0!</v>
      </c>
      <c r="L36" s="13">
        <f t="shared" si="24"/>
        <v>0</v>
      </c>
      <c r="M36" s="13" t="e">
        <f t="shared" si="25"/>
        <v>#DIV/0!</v>
      </c>
      <c r="N36" s="14">
        <f t="shared" si="15"/>
        <v>0</v>
      </c>
      <c r="O36" s="15">
        <f t="shared" si="26"/>
        <v>0</v>
      </c>
      <c r="P36" s="7"/>
      <c r="Q36" s="8"/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x14ac:dyDescent="0.35">
      <c r="B38" s="9" t="s">
        <v>24</v>
      </c>
      <c r="C38" s="12" t="s">
        <v>11</v>
      </c>
      <c r="D38" s="23" t="s">
        <v>27</v>
      </c>
      <c r="E38" s="24"/>
      <c r="F38" s="23" t="s">
        <v>28</v>
      </c>
      <c r="G38" s="24"/>
      <c r="H38" s="23" t="s">
        <v>29</v>
      </c>
      <c r="I38" s="24"/>
      <c r="J38" s="25" t="s">
        <v>30</v>
      </c>
      <c r="K38" s="25"/>
      <c r="L38" s="10" t="s">
        <v>31</v>
      </c>
      <c r="M38" s="10" t="s">
        <v>22</v>
      </c>
      <c r="N38" s="23" t="s">
        <v>32</v>
      </c>
      <c r="O38" s="24"/>
      <c r="P38" s="7"/>
      <c r="Q38" s="7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7"/>
      <c r="Q39" s="7"/>
      <c r="R39" s="7"/>
      <c r="S39" s="7"/>
      <c r="T39" s="7"/>
    </row>
    <row r="40" spans="2:20" x14ac:dyDescent="0.25">
      <c r="B40" s="11" t="str">
        <f t="shared" ref="B40:B49" si="27">B14</f>
        <v>a-ext</v>
      </c>
      <c r="C40" s="13">
        <f t="shared" ref="C40" si="28">($J$7*J14+$K$7*K14+$L$7*L14+$M$7*M14)/E14</f>
        <v>1.1299999999999999</v>
      </c>
      <c r="D40" s="14">
        <f t="shared" ref="D40:D49" si="29">E14*C40/12</f>
        <v>0.17420833333333333</v>
      </c>
      <c r="E40" s="15">
        <f>D40*43560</f>
        <v>7588.5149999999994</v>
      </c>
      <c r="F40" s="14">
        <f t="shared" ref="F40" si="30">D40+M14*($E$6-$D$6)/12</f>
        <v>0.17420833333333333</v>
      </c>
      <c r="G40" s="15">
        <f>F40*43560</f>
        <v>7588.5149999999994</v>
      </c>
      <c r="H40" s="14">
        <f t="shared" ref="H40" si="31">D40+M14*($F$6-$D$6)/12</f>
        <v>0.17420833333333333</v>
      </c>
      <c r="I40" s="15">
        <f>H40*43560</f>
        <v>7588.5149999999994</v>
      </c>
      <c r="J40" s="14">
        <f t="shared" ref="J40" si="32">D40+M14*($G$6-$D$6)/12</f>
        <v>0.17420833333333333</v>
      </c>
      <c r="K40" s="15">
        <f>J40*43560</f>
        <v>7588.5149999999994</v>
      </c>
      <c r="L40" s="13">
        <f t="shared" ref="L40" si="33">J14*P$7+K14*Q$7+L14*R$7+M14*S$7</f>
        <v>5.8090000000000002</v>
      </c>
      <c r="M40" s="13">
        <f t="shared" ref="M40" si="34">L40/E14</f>
        <v>3.14</v>
      </c>
      <c r="N40" s="14">
        <f t="shared" ref="N40:N49" si="35">M14*(0.44-0.1)/12</f>
        <v>0</v>
      </c>
      <c r="O40" s="15">
        <f>N40*43560</f>
        <v>0</v>
      </c>
      <c r="P40" s="7"/>
      <c r="Q40" s="7"/>
      <c r="R40" s="7"/>
      <c r="S40" s="7"/>
      <c r="T40" s="7"/>
    </row>
    <row r="41" spans="2:20" x14ac:dyDescent="0.25">
      <c r="B41" s="11" t="str">
        <f t="shared" si="27"/>
        <v>a-prop</v>
      </c>
      <c r="C41" s="13">
        <f t="shared" ref="C41:C49" si="36">($J$7*J15+$K$7*K15+$L$7*L15+$M$7*M15)/E15</f>
        <v>1.6804400000000002</v>
      </c>
      <c r="D41" s="14">
        <f t="shared" si="29"/>
        <v>0.25906783333333339</v>
      </c>
      <c r="E41" s="15">
        <f t="shared" ref="E41:E49" si="37">D41*43560</f>
        <v>11284.994820000002</v>
      </c>
      <c r="F41" s="14">
        <f t="shared" ref="F41:F49" si="38">D41+M15*($E$6-$D$6)/12</f>
        <v>0.29335450000000007</v>
      </c>
      <c r="G41" s="15">
        <f t="shared" ref="G41:G49" si="39">F41*43560</f>
        <v>12778.522020000004</v>
      </c>
      <c r="H41" s="14">
        <f t="shared" ref="H41:H49" si="40">D41+M15*($F$6-$D$6)/12</f>
        <v>0.34049866666666673</v>
      </c>
      <c r="I41" s="15">
        <f t="shared" ref="I41:I49" si="41">H41*43560</f>
        <v>14832.121920000003</v>
      </c>
      <c r="J41" s="14">
        <f t="shared" ref="J41:J49" si="42">D41+M15*($G$6-$D$6)/12</f>
        <v>0.39621450000000008</v>
      </c>
      <c r="K41" s="15">
        <f t="shared" ref="K41:K49" si="43">J41*43560</f>
        <v>17259.103620000005</v>
      </c>
      <c r="L41" s="13">
        <f t="shared" ref="L41:L49" si="44">J15*P$7+K15*Q$7+L15*R$7+M15*S$7</f>
        <v>7.4136160000000011</v>
      </c>
      <c r="M41" s="13">
        <f t="shared" ref="M41:M49" si="45">L41/E15</f>
        <v>4.0073600000000003</v>
      </c>
      <c r="N41" s="14">
        <f t="shared" si="35"/>
        <v>2.9143666666666668E-2</v>
      </c>
      <c r="O41" s="15">
        <f t="shared" ref="O41:O49" si="46">N41*43560</f>
        <v>1269.49812</v>
      </c>
      <c r="P41" s="7"/>
      <c r="Q41" s="7"/>
      <c r="R41" s="7"/>
      <c r="S41" s="7"/>
      <c r="T41" s="7"/>
    </row>
    <row r="42" spans="2:20" x14ac:dyDescent="0.25">
      <c r="B42" s="11">
        <f t="shared" si="27"/>
        <v>3</v>
      </c>
      <c r="C42" s="13">
        <f t="shared" si="36"/>
        <v>2.0210000000000004</v>
      </c>
      <c r="D42" s="14">
        <f t="shared" si="29"/>
        <v>1.0105000000000002</v>
      </c>
      <c r="E42" s="15">
        <f t="shared" si="37"/>
        <v>44017.380000000005</v>
      </c>
      <c r="F42" s="14">
        <f t="shared" si="38"/>
        <v>1.1905000000000001</v>
      </c>
      <c r="G42" s="15">
        <f t="shared" si="39"/>
        <v>51858.180000000008</v>
      </c>
      <c r="H42" s="14">
        <f t="shared" si="40"/>
        <v>1.4380000000000002</v>
      </c>
      <c r="I42" s="15">
        <f t="shared" si="41"/>
        <v>62639.280000000006</v>
      </c>
      <c r="J42" s="14">
        <f t="shared" si="42"/>
        <v>1.7305000000000001</v>
      </c>
      <c r="K42" s="15">
        <f t="shared" si="43"/>
        <v>75380.58</v>
      </c>
      <c r="L42" s="13">
        <f t="shared" si="44"/>
        <v>27.264000000000003</v>
      </c>
      <c r="M42" s="13">
        <f t="shared" si="45"/>
        <v>4.5440000000000005</v>
      </c>
      <c r="N42" s="14">
        <f t="shared" si="35"/>
        <v>0.153</v>
      </c>
      <c r="O42" s="15">
        <f t="shared" si="46"/>
        <v>6664.68</v>
      </c>
      <c r="S42" s="7"/>
      <c r="T42" s="7"/>
    </row>
    <row r="43" spans="2:20" x14ac:dyDescent="0.25">
      <c r="B43" s="11">
        <f t="shared" si="27"/>
        <v>4</v>
      </c>
      <c r="C43" s="13">
        <f t="shared" si="36"/>
        <v>2.0209999999999999</v>
      </c>
      <c r="D43" s="14">
        <f t="shared" si="29"/>
        <v>1.3473333333333333</v>
      </c>
      <c r="E43" s="15">
        <f t="shared" si="37"/>
        <v>58689.84</v>
      </c>
      <c r="F43" s="14">
        <f t="shared" si="38"/>
        <v>1.5873333333333333</v>
      </c>
      <c r="G43" s="15">
        <f t="shared" si="39"/>
        <v>69144.239999999991</v>
      </c>
      <c r="H43" s="14">
        <f t="shared" si="40"/>
        <v>1.9173333333333331</v>
      </c>
      <c r="I43" s="15">
        <f t="shared" si="41"/>
        <v>83519.039999999994</v>
      </c>
      <c r="J43" s="14">
        <f t="shared" si="42"/>
        <v>2.3073333333333332</v>
      </c>
      <c r="K43" s="15">
        <f t="shared" si="43"/>
        <v>100507.44</v>
      </c>
      <c r="L43" s="13">
        <f t="shared" si="44"/>
        <v>36.352000000000004</v>
      </c>
      <c r="M43" s="13">
        <f t="shared" si="45"/>
        <v>4.5440000000000005</v>
      </c>
      <c r="N43" s="14">
        <f t="shared" si="35"/>
        <v>0.20399999999999999</v>
      </c>
      <c r="O43" s="15">
        <f t="shared" si="46"/>
        <v>8886.24</v>
      </c>
      <c r="S43" s="7"/>
      <c r="T43" s="7"/>
    </row>
    <row r="44" spans="2:20" x14ac:dyDescent="0.25">
      <c r="B44" s="11">
        <f t="shared" si="27"/>
        <v>5</v>
      </c>
      <c r="C44" s="13">
        <f t="shared" si="36"/>
        <v>2.0209999999999999</v>
      </c>
      <c r="D44" s="14">
        <f t="shared" si="29"/>
        <v>1.5157499999999999</v>
      </c>
      <c r="E44" s="15">
        <f t="shared" si="37"/>
        <v>66026.069999999992</v>
      </c>
      <c r="F44" s="14">
        <f t="shared" si="38"/>
        <v>1.7857499999999999</v>
      </c>
      <c r="G44" s="15">
        <f t="shared" si="39"/>
        <v>77787.27</v>
      </c>
      <c r="H44" s="14">
        <f t="shared" si="40"/>
        <v>2.1569999999999996</v>
      </c>
      <c r="I44" s="15">
        <f t="shared" si="41"/>
        <v>93958.919999999984</v>
      </c>
      <c r="J44" s="14">
        <f t="shared" si="42"/>
        <v>2.5957499999999998</v>
      </c>
      <c r="K44" s="15">
        <f t="shared" si="43"/>
        <v>113070.87</v>
      </c>
      <c r="L44" s="13">
        <f t="shared" si="44"/>
        <v>40.896000000000001</v>
      </c>
      <c r="M44" s="13">
        <f t="shared" si="45"/>
        <v>4.5440000000000005</v>
      </c>
      <c r="N44" s="14">
        <f t="shared" si="35"/>
        <v>0.22949999999999995</v>
      </c>
      <c r="O44" s="15">
        <f t="shared" si="46"/>
        <v>9997.0199999999986</v>
      </c>
      <c r="S44" s="7"/>
      <c r="T44" s="7"/>
    </row>
    <row r="45" spans="2:20" x14ac:dyDescent="0.25">
      <c r="B45" s="11">
        <f t="shared" si="27"/>
        <v>6</v>
      </c>
      <c r="C45" s="13">
        <f t="shared" si="36"/>
        <v>2.0209999999999999</v>
      </c>
      <c r="D45" s="14">
        <f t="shared" si="29"/>
        <v>0.84208333333333341</v>
      </c>
      <c r="E45" s="15">
        <f t="shared" si="37"/>
        <v>36681.15</v>
      </c>
      <c r="F45" s="14">
        <f t="shared" si="38"/>
        <v>0.99208333333333343</v>
      </c>
      <c r="G45" s="15">
        <f t="shared" si="39"/>
        <v>43215.15</v>
      </c>
      <c r="H45" s="14">
        <f t="shared" si="40"/>
        <v>1.1983333333333333</v>
      </c>
      <c r="I45" s="15">
        <f t="shared" si="41"/>
        <v>52199.399999999994</v>
      </c>
      <c r="J45" s="14">
        <f t="shared" si="42"/>
        <v>1.4420833333333334</v>
      </c>
      <c r="K45" s="15">
        <f t="shared" si="43"/>
        <v>62817.15</v>
      </c>
      <c r="L45" s="13">
        <f t="shared" si="44"/>
        <v>22.720000000000002</v>
      </c>
      <c r="M45" s="13">
        <f t="shared" si="45"/>
        <v>4.5440000000000005</v>
      </c>
      <c r="N45" s="14">
        <f t="shared" si="35"/>
        <v>0.12749999999999997</v>
      </c>
      <c r="O45" s="15">
        <f t="shared" si="46"/>
        <v>5553.8999999999987</v>
      </c>
      <c r="S45" s="7"/>
      <c r="T45" s="7"/>
    </row>
    <row r="46" spans="2:20" x14ac:dyDescent="0.25">
      <c r="B46" s="11">
        <f t="shared" si="27"/>
        <v>0</v>
      </c>
      <c r="C46" s="13" t="e">
        <f t="shared" si="36"/>
        <v>#DIV/0!</v>
      </c>
      <c r="D46" s="14" t="e">
        <f t="shared" si="29"/>
        <v>#DIV/0!</v>
      </c>
      <c r="E46" s="15" t="e">
        <f t="shared" si="37"/>
        <v>#DIV/0!</v>
      </c>
      <c r="F46" s="14" t="e">
        <f t="shared" si="38"/>
        <v>#DIV/0!</v>
      </c>
      <c r="G46" s="15" t="e">
        <f t="shared" si="39"/>
        <v>#DIV/0!</v>
      </c>
      <c r="H46" s="14" t="e">
        <f t="shared" si="40"/>
        <v>#DIV/0!</v>
      </c>
      <c r="I46" s="15" t="e">
        <f t="shared" si="41"/>
        <v>#DIV/0!</v>
      </c>
      <c r="J46" s="14" t="e">
        <f t="shared" si="42"/>
        <v>#DIV/0!</v>
      </c>
      <c r="K46" s="15" t="e">
        <f t="shared" si="43"/>
        <v>#DIV/0!</v>
      </c>
      <c r="L46" s="13">
        <f t="shared" si="44"/>
        <v>0</v>
      </c>
      <c r="M46" s="13" t="e">
        <f t="shared" si="45"/>
        <v>#DIV/0!</v>
      </c>
      <c r="N46" s="14">
        <f t="shared" si="35"/>
        <v>0</v>
      </c>
      <c r="O46" s="15">
        <f t="shared" si="46"/>
        <v>0</v>
      </c>
      <c r="S46" s="7"/>
      <c r="T46" s="7"/>
    </row>
    <row r="47" spans="2:20" x14ac:dyDescent="0.25">
      <c r="B47" s="11">
        <f t="shared" si="27"/>
        <v>0</v>
      </c>
      <c r="C47" s="13" t="e">
        <f t="shared" si="36"/>
        <v>#DIV/0!</v>
      </c>
      <c r="D47" s="14" t="e">
        <f t="shared" si="29"/>
        <v>#DIV/0!</v>
      </c>
      <c r="E47" s="15" t="e">
        <f t="shared" si="37"/>
        <v>#DIV/0!</v>
      </c>
      <c r="F47" s="14" t="e">
        <f t="shared" si="38"/>
        <v>#DIV/0!</v>
      </c>
      <c r="G47" s="15" t="e">
        <f t="shared" si="39"/>
        <v>#DIV/0!</v>
      </c>
      <c r="H47" s="14" t="e">
        <f t="shared" si="40"/>
        <v>#DIV/0!</v>
      </c>
      <c r="I47" s="15" t="e">
        <f t="shared" si="41"/>
        <v>#DIV/0!</v>
      </c>
      <c r="J47" s="14" t="e">
        <f t="shared" si="42"/>
        <v>#DIV/0!</v>
      </c>
      <c r="K47" s="15" t="e">
        <f t="shared" si="43"/>
        <v>#DIV/0!</v>
      </c>
      <c r="L47" s="13">
        <f t="shared" si="44"/>
        <v>0</v>
      </c>
      <c r="M47" s="13" t="e">
        <f t="shared" si="45"/>
        <v>#DIV/0!</v>
      </c>
      <c r="N47" s="14">
        <f t="shared" si="35"/>
        <v>0</v>
      </c>
      <c r="O47" s="15">
        <f t="shared" si="46"/>
        <v>0</v>
      </c>
      <c r="S47" s="7"/>
      <c r="T47" s="7"/>
    </row>
    <row r="48" spans="2:20" x14ac:dyDescent="0.25">
      <c r="B48" s="11">
        <f t="shared" si="27"/>
        <v>0</v>
      </c>
      <c r="C48" s="13" t="e">
        <f t="shared" si="36"/>
        <v>#DIV/0!</v>
      </c>
      <c r="D48" s="14" t="e">
        <f t="shared" si="29"/>
        <v>#DIV/0!</v>
      </c>
      <c r="E48" s="15" t="e">
        <f t="shared" si="37"/>
        <v>#DIV/0!</v>
      </c>
      <c r="F48" s="14" t="e">
        <f t="shared" si="38"/>
        <v>#DIV/0!</v>
      </c>
      <c r="G48" s="15" t="e">
        <f t="shared" si="39"/>
        <v>#DIV/0!</v>
      </c>
      <c r="H48" s="14" t="e">
        <f t="shared" si="40"/>
        <v>#DIV/0!</v>
      </c>
      <c r="I48" s="15" t="e">
        <f t="shared" si="41"/>
        <v>#DIV/0!</v>
      </c>
      <c r="J48" s="14" t="e">
        <f t="shared" si="42"/>
        <v>#DIV/0!</v>
      </c>
      <c r="K48" s="15" t="e">
        <f t="shared" si="43"/>
        <v>#DIV/0!</v>
      </c>
      <c r="L48" s="13">
        <f t="shared" si="44"/>
        <v>0</v>
      </c>
      <c r="M48" s="13" t="e">
        <f t="shared" si="45"/>
        <v>#DIV/0!</v>
      </c>
      <c r="N48" s="14">
        <f t="shared" si="35"/>
        <v>0</v>
      </c>
      <c r="O48" s="15">
        <f t="shared" si="46"/>
        <v>0</v>
      </c>
      <c r="S48" s="7"/>
      <c r="T48" s="7"/>
    </row>
    <row r="49" spans="2:20" x14ac:dyDescent="0.25">
      <c r="B49" s="11">
        <f t="shared" si="27"/>
        <v>0</v>
      </c>
      <c r="C49" s="13" t="e">
        <f t="shared" si="36"/>
        <v>#DIV/0!</v>
      </c>
      <c r="D49" s="14" t="e">
        <f t="shared" si="29"/>
        <v>#DIV/0!</v>
      </c>
      <c r="E49" s="15" t="e">
        <f t="shared" si="37"/>
        <v>#DIV/0!</v>
      </c>
      <c r="F49" s="14" t="e">
        <f t="shared" si="38"/>
        <v>#DIV/0!</v>
      </c>
      <c r="G49" s="15" t="e">
        <f t="shared" si="39"/>
        <v>#DIV/0!</v>
      </c>
      <c r="H49" s="14" t="e">
        <f t="shared" si="40"/>
        <v>#DIV/0!</v>
      </c>
      <c r="I49" s="15" t="e">
        <f t="shared" si="41"/>
        <v>#DIV/0!</v>
      </c>
      <c r="J49" s="14" t="e">
        <f t="shared" si="42"/>
        <v>#DIV/0!</v>
      </c>
      <c r="K49" s="15" t="e">
        <f t="shared" si="43"/>
        <v>#DIV/0!</v>
      </c>
      <c r="L49" s="13">
        <f t="shared" si="44"/>
        <v>0</v>
      </c>
      <c r="M49" s="13" t="e">
        <f t="shared" si="45"/>
        <v>#DIV/0!</v>
      </c>
      <c r="N49" s="14">
        <f t="shared" si="35"/>
        <v>0</v>
      </c>
      <c r="O49" s="15">
        <f t="shared" si="46"/>
        <v>0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3" t="s">
        <v>27</v>
      </c>
      <c r="E51" s="24"/>
      <c r="F51" s="23" t="s">
        <v>28</v>
      </c>
      <c r="G51" s="24"/>
      <c r="H51" s="23" t="s">
        <v>29</v>
      </c>
      <c r="I51" s="24"/>
      <c r="J51" s="25" t="s">
        <v>30</v>
      </c>
      <c r="K51" s="25"/>
      <c r="L51" s="10" t="s">
        <v>31</v>
      </c>
      <c r="M51" s="10" t="s">
        <v>22</v>
      </c>
      <c r="N51" s="23" t="s">
        <v>32</v>
      </c>
      <c r="O51" s="24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</row>
    <row r="53" spans="2:20" x14ac:dyDescent="0.25">
      <c r="B53" s="11" t="str">
        <f t="shared" ref="B53:B62" si="47">B14</f>
        <v>a-ext</v>
      </c>
      <c r="C53" s="13">
        <f t="shared" ref="C53" si="48">($J$8*J14+$K$8*K14+$L$8*L14+$M$8*M14)/E14</f>
        <v>1.29</v>
      </c>
      <c r="D53" s="14">
        <f t="shared" ref="D53:D62" si="49">E14*C53/12</f>
        <v>0.19887500000000002</v>
      </c>
      <c r="E53" s="15">
        <f>D53*43560</f>
        <v>8662.9950000000008</v>
      </c>
      <c r="F53" s="14">
        <f t="shared" ref="F53" si="50">D53+M14*($E$7-$D$7)/12</f>
        <v>0.19887500000000002</v>
      </c>
      <c r="G53" s="15">
        <f>F53*43560</f>
        <v>8662.9950000000008</v>
      </c>
      <c r="H53" s="14">
        <f t="shared" ref="H53" si="51">D53+M14*($F$7-$D$7)/12</f>
        <v>0.19887500000000002</v>
      </c>
      <c r="I53" s="15">
        <f>H53*43560</f>
        <v>8662.9950000000008</v>
      </c>
      <c r="J53" s="14">
        <f t="shared" ref="J53" si="52">D53+M14*($G$7-$D$7)/12</f>
        <v>0.19887500000000002</v>
      </c>
      <c r="K53" s="15">
        <f>J53*43560</f>
        <v>8662.9950000000008</v>
      </c>
      <c r="L53" s="13">
        <f t="shared" ref="L53" si="53">J14*P$8+K14*Q$8+L14*R$8+M14*S$8</f>
        <v>6.3825000000000003</v>
      </c>
      <c r="M53" s="13">
        <f t="shared" ref="M53" si="54">L53/E14</f>
        <v>3.45</v>
      </c>
      <c r="N53" s="14">
        <f t="shared" ref="N53:N62" si="55">M14*(0.44-0.1)/12</f>
        <v>0</v>
      </c>
      <c r="O53" s="15">
        <f>N53*43560</f>
        <v>0</v>
      </c>
    </row>
    <row r="54" spans="2:20" x14ac:dyDescent="0.25">
      <c r="B54" s="11" t="str">
        <f t="shared" si="47"/>
        <v>a-prop</v>
      </c>
      <c r="C54" s="13">
        <f t="shared" ref="C54:C62" si="56">($J$8*J15+$K$8*K15+$L$8*L15+$M$8*M15)/E15</f>
        <v>1.8849199999999999</v>
      </c>
      <c r="D54" s="14">
        <f t="shared" si="49"/>
        <v>0.29059183333333333</v>
      </c>
      <c r="E54" s="15">
        <f t="shared" ref="E54:E62" si="57">D54*43560</f>
        <v>12658.180259999999</v>
      </c>
      <c r="F54" s="14">
        <f t="shared" ref="F54:F62" si="58">D54+M15*($E$7-$D$7)/12</f>
        <v>0.33345016666666666</v>
      </c>
      <c r="G54" s="15">
        <f t="shared" ref="G54:G62" si="59">F54*43560</f>
        <v>14525.089259999999</v>
      </c>
      <c r="H54" s="14">
        <f t="shared" ref="H54:H62" si="60">D54+M15*($F$7-$D$7)/12</f>
        <v>0.40630933333333336</v>
      </c>
      <c r="I54" s="15">
        <f t="shared" ref="I54:I62" si="61">H54*43560</f>
        <v>17698.834559999999</v>
      </c>
      <c r="J54" s="14">
        <f t="shared" ref="J54:J62" si="62">D54+M15*($G$7-$D$7)/12</f>
        <v>0.48774016666666675</v>
      </c>
      <c r="K54" s="15">
        <f t="shared" ref="K54:K62" si="63">J54*43560</f>
        <v>21245.961660000004</v>
      </c>
      <c r="L54" s="13">
        <f t="shared" ref="L54:L62" si="64">J15*P$8+K15*Q$8+L15*R$8+M15*S$8</f>
        <v>7.997402000000001</v>
      </c>
      <c r="M54" s="13">
        <f t="shared" ref="M54:M62" si="65">L54/E15</f>
        <v>4.3229200000000008</v>
      </c>
      <c r="N54" s="14">
        <f t="shared" si="55"/>
        <v>2.9143666666666668E-2</v>
      </c>
      <c r="O54" s="15">
        <f t="shared" ref="O54:O62" si="66">N54*43560</f>
        <v>1269.49812</v>
      </c>
      <c r="P54" s="7"/>
      <c r="Q54" s="7"/>
      <c r="R54" s="7"/>
    </row>
    <row r="55" spans="2:20" x14ac:dyDescent="0.25">
      <c r="B55" s="11">
        <f t="shared" si="47"/>
        <v>3</v>
      </c>
      <c r="C55" s="13">
        <f t="shared" si="56"/>
        <v>2.2530000000000001</v>
      </c>
      <c r="D55" s="14">
        <f t="shared" si="49"/>
        <v>1.1265000000000001</v>
      </c>
      <c r="E55" s="15">
        <f t="shared" si="57"/>
        <v>49070.340000000004</v>
      </c>
      <c r="F55" s="14">
        <f t="shared" si="58"/>
        <v>1.3515000000000001</v>
      </c>
      <c r="G55" s="15">
        <f t="shared" si="59"/>
        <v>58871.340000000004</v>
      </c>
      <c r="H55" s="14">
        <f t="shared" si="60"/>
        <v>1.734</v>
      </c>
      <c r="I55" s="15">
        <f t="shared" si="61"/>
        <v>75533.039999999994</v>
      </c>
      <c r="J55" s="14">
        <f t="shared" si="62"/>
        <v>2.1615000000000002</v>
      </c>
      <c r="K55" s="15">
        <f t="shared" si="63"/>
        <v>94154.94</v>
      </c>
      <c r="L55" s="13">
        <f t="shared" si="64"/>
        <v>29.178000000000001</v>
      </c>
      <c r="M55" s="13">
        <f t="shared" si="65"/>
        <v>4.8630000000000004</v>
      </c>
      <c r="N55" s="14">
        <f t="shared" si="55"/>
        <v>0.153</v>
      </c>
      <c r="O55" s="15">
        <f t="shared" si="66"/>
        <v>6664.68</v>
      </c>
      <c r="P55" s="7"/>
      <c r="Q55" s="7"/>
      <c r="R55" s="7"/>
    </row>
    <row r="56" spans="2:20" x14ac:dyDescent="0.25">
      <c r="B56" s="11">
        <f t="shared" si="47"/>
        <v>4</v>
      </c>
      <c r="C56" s="13">
        <f t="shared" si="56"/>
        <v>2.2530000000000001</v>
      </c>
      <c r="D56" s="14">
        <f t="shared" si="49"/>
        <v>1.502</v>
      </c>
      <c r="E56" s="15">
        <f t="shared" si="57"/>
        <v>65427.12</v>
      </c>
      <c r="F56" s="14">
        <f t="shared" si="58"/>
        <v>1.802</v>
      </c>
      <c r="G56" s="15">
        <f t="shared" si="59"/>
        <v>78495.12</v>
      </c>
      <c r="H56" s="14">
        <f t="shared" si="60"/>
        <v>2.3120000000000003</v>
      </c>
      <c r="I56" s="15">
        <f t="shared" si="61"/>
        <v>100710.72000000002</v>
      </c>
      <c r="J56" s="14">
        <f t="shared" si="62"/>
        <v>2.8820000000000001</v>
      </c>
      <c r="K56" s="15">
        <f t="shared" si="63"/>
        <v>125539.92</v>
      </c>
      <c r="L56" s="13">
        <f t="shared" si="64"/>
        <v>38.903999999999996</v>
      </c>
      <c r="M56" s="13">
        <f t="shared" si="65"/>
        <v>4.8629999999999995</v>
      </c>
      <c r="N56" s="14">
        <f t="shared" si="55"/>
        <v>0.20399999999999999</v>
      </c>
      <c r="O56" s="15">
        <f t="shared" si="66"/>
        <v>8886.24</v>
      </c>
      <c r="P56" s="7"/>
      <c r="Q56" s="7"/>
      <c r="R56" s="7"/>
    </row>
    <row r="57" spans="2:20" x14ac:dyDescent="0.25">
      <c r="B57" s="11">
        <f t="shared" si="47"/>
        <v>5</v>
      </c>
      <c r="C57" s="13">
        <f t="shared" si="56"/>
        <v>2.2530000000000001</v>
      </c>
      <c r="D57" s="14">
        <f t="shared" si="49"/>
        <v>1.6897500000000001</v>
      </c>
      <c r="E57" s="15">
        <f t="shared" si="57"/>
        <v>73605.510000000009</v>
      </c>
      <c r="F57" s="14">
        <f t="shared" si="58"/>
        <v>2.02725</v>
      </c>
      <c r="G57" s="15">
        <f t="shared" si="59"/>
        <v>88307.01</v>
      </c>
      <c r="H57" s="14">
        <f t="shared" si="60"/>
        <v>2.601</v>
      </c>
      <c r="I57" s="15">
        <f t="shared" si="61"/>
        <v>113299.56</v>
      </c>
      <c r="J57" s="14">
        <f t="shared" si="62"/>
        <v>3.2422500000000003</v>
      </c>
      <c r="K57" s="15">
        <f t="shared" si="63"/>
        <v>141232.41</v>
      </c>
      <c r="L57" s="13">
        <f t="shared" si="64"/>
        <v>43.766999999999996</v>
      </c>
      <c r="M57" s="13">
        <f t="shared" si="65"/>
        <v>4.8629999999999995</v>
      </c>
      <c r="N57" s="14">
        <f t="shared" si="55"/>
        <v>0.22949999999999995</v>
      </c>
      <c r="O57" s="15">
        <f t="shared" si="66"/>
        <v>9997.0199999999986</v>
      </c>
      <c r="P57" s="7"/>
      <c r="Q57" s="7"/>
      <c r="R57" s="7"/>
    </row>
    <row r="58" spans="2:20" x14ac:dyDescent="0.25">
      <c r="B58" s="11">
        <f t="shared" si="47"/>
        <v>6</v>
      </c>
      <c r="C58" s="13">
        <f t="shared" si="56"/>
        <v>2.2529999999999997</v>
      </c>
      <c r="D58" s="14">
        <f t="shared" si="49"/>
        <v>0.93874999999999986</v>
      </c>
      <c r="E58" s="15">
        <f t="shared" si="57"/>
        <v>40891.949999999997</v>
      </c>
      <c r="F58" s="14">
        <f t="shared" si="58"/>
        <v>1.1262499999999998</v>
      </c>
      <c r="G58" s="15">
        <f t="shared" si="59"/>
        <v>49059.44999999999</v>
      </c>
      <c r="H58" s="14">
        <f t="shared" si="60"/>
        <v>1.4449999999999998</v>
      </c>
      <c r="I58" s="15">
        <f t="shared" si="61"/>
        <v>62944.19999999999</v>
      </c>
      <c r="J58" s="14">
        <f t="shared" si="62"/>
        <v>1.80125</v>
      </c>
      <c r="K58" s="15">
        <f t="shared" si="63"/>
        <v>78462.45</v>
      </c>
      <c r="L58" s="13">
        <f t="shared" si="64"/>
        <v>24.314999999999998</v>
      </c>
      <c r="M58" s="13">
        <f t="shared" si="65"/>
        <v>4.8629999999999995</v>
      </c>
      <c r="N58" s="14">
        <f t="shared" si="55"/>
        <v>0.12749999999999997</v>
      </c>
      <c r="O58" s="15">
        <f t="shared" si="66"/>
        <v>5553.8999999999987</v>
      </c>
      <c r="P58" s="7"/>
      <c r="Q58" s="7"/>
      <c r="R58" s="7"/>
    </row>
    <row r="59" spans="2:20" x14ac:dyDescent="0.25">
      <c r="B59" s="11">
        <f t="shared" si="47"/>
        <v>0</v>
      </c>
      <c r="C59" s="13" t="e">
        <f t="shared" si="56"/>
        <v>#DIV/0!</v>
      </c>
      <c r="D59" s="14" t="e">
        <f t="shared" si="49"/>
        <v>#DIV/0!</v>
      </c>
      <c r="E59" s="15" t="e">
        <f t="shared" si="57"/>
        <v>#DIV/0!</v>
      </c>
      <c r="F59" s="14" t="e">
        <f t="shared" si="58"/>
        <v>#DIV/0!</v>
      </c>
      <c r="G59" s="15" t="e">
        <f t="shared" si="59"/>
        <v>#DIV/0!</v>
      </c>
      <c r="H59" s="14" t="e">
        <f t="shared" si="60"/>
        <v>#DIV/0!</v>
      </c>
      <c r="I59" s="15" t="e">
        <f t="shared" si="61"/>
        <v>#DIV/0!</v>
      </c>
      <c r="J59" s="14" t="e">
        <f t="shared" si="62"/>
        <v>#DIV/0!</v>
      </c>
      <c r="K59" s="15" t="e">
        <f t="shared" si="63"/>
        <v>#DIV/0!</v>
      </c>
      <c r="L59" s="13">
        <f t="shared" si="64"/>
        <v>0</v>
      </c>
      <c r="M59" s="13" t="e">
        <f t="shared" si="65"/>
        <v>#DIV/0!</v>
      </c>
      <c r="N59" s="14">
        <f t="shared" si="55"/>
        <v>0</v>
      </c>
      <c r="O59" s="15">
        <f t="shared" si="66"/>
        <v>0</v>
      </c>
      <c r="P59" s="7"/>
      <c r="Q59" s="7"/>
      <c r="R59" s="7"/>
    </row>
    <row r="60" spans="2:20" x14ac:dyDescent="0.25">
      <c r="B60" s="11">
        <f t="shared" si="47"/>
        <v>0</v>
      </c>
      <c r="C60" s="13" t="e">
        <f t="shared" si="56"/>
        <v>#DIV/0!</v>
      </c>
      <c r="D60" s="14" t="e">
        <f t="shared" si="49"/>
        <v>#DIV/0!</v>
      </c>
      <c r="E60" s="15" t="e">
        <f t="shared" si="57"/>
        <v>#DIV/0!</v>
      </c>
      <c r="F60" s="14" t="e">
        <f t="shared" si="58"/>
        <v>#DIV/0!</v>
      </c>
      <c r="G60" s="15" t="e">
        <f t="shared" si="59"/>
        <v>#DIV/0!</v>
      </c>
      <c r="H60" s="14" t="e">
        <f t="shared" si="60"/>
        <v>#DIV/0!</v>
      </c>
      <c r="I60" s="15" t="e">
        <f t="shared" si="61"/>
        <v>#DIV/0!</v>
      </c>
      <c r="J60" s="14" t="e">
        <f t="shared" si="62"/>
        <v>#DIV/0!</v>
      </c>
      <c r="K60" s="15" t="e">
        <f t="shared" si="63"/>
        <v>#DIV/0!</v>
      </c>
      <c r="L60" s="13">
        <f t="shared" si="64"/>
        <v>0</v>
      </c>
      <c r="M60" s="13" t="e">
        <f t="shared" si="65"/>
        <v>#DIV/0!</v>
      </c>
      <c r="N60" s="14">
        <f t="shared" si="55"/>
        <v>0</v>
      </c>
      <c r="O60" s="15">
        <f t="shared" si="66"/>
        <v>0</v>
      </c>
      <c r="P60" s="7"/>
      <c r="Q60" s="7"/>
      <c r="R60" s="7"/>
    </row>
    <row r="61" spans="2:20" x14ac:dyDescent="0.25">
      <c r="B61" s="11">
        <f t="shared" si="47"/>
        <v>0</v>
      </c>
      <c r="C61" s="13" t="e">
        <f t="shared" si="56"/>
        <v>#DIV/0!</v>
      </c>
      <c r="D61" s="14" t="e">
        <f t="shared" si="49"/>
        <v>#DIV/0!</v>
      </c>
      <c r="E61" s="15" t="e">
        <f t="shared" si="57"/>
        <v>#DIV/0!</v>
      </c>
      <c r="F61" s="14" t="e">
        <f t="shared" si="58"/>
        <v>#DIV/0!</v>
      </c>
      <c r="G61" s="15" t="e">
        <f t="shared" si="59"/>
        <v>#DIV/0!</v>
      </c>
      <c r="H61" s="14" t="e">
        <f t="shared" si="60"/>
        <v>#DIV/0!</v>
      </c>
      <c r="I61" s="15" t="e">
        <f t="shared" si="61"/>
        <v>#DIV/0!</v>
      </c>
      <c r="J61" s="14" t="e">
        <f t="shared" si="62"/>
        <v>#DIV/0!</v>
      </c>
      <c r="K61" s="15" t="e">
        <f t="shared" si="63"/>
        <v>#DIV/0!</v>
      </c>
      <c r="L61" s="13">
        <f t="shared" si="64"/>
        <v>0</v>
      </c>
      <c r="M61" s="13" t="e">
        <f t="shared" si="65"/>
        <v>#DIV/0!</v>
      </c>
      <c r="N61" s="14">
        <f t="shared" si="55"/>
        <v>0</v>
      </c>
      <c r="O61" s="15">
        <f t="shared" si="66"/>
        <v>0</v>
      </c>
      <c r="P61" s="7"/>
      <c r="Q61" s="7"/>
      <c r="R61" s="7"/>
    </row>
    <row r="62" spans="2:20" x14ac:dyDescent="0.25">
      <c r="B62" s="11">
        <f t="shared" si="47"/>
        <v>0</v>
      </c>
      <c r="C62" s="13" t="e">
        <f t="shared" si="56"/>
        <v>#DIV/0!</v>
      </c>
      <c r="D62" s="14" t="e">
        <f t="shared" si="49"/>
        <v>#DIV/0!</v>
      </c>
      <c r="E62" s="15" t="e">
        <f t="shared" si="57"/>
        <v>#DIV/0!</v>
      </c>
      <c r="F62" s="14" t="e">
        <f t="shared" si="58"/>
        <v>#DIV/0!</v>
      </c>
      <c r="G62" s="15" t="e">
        <f t="shared" si="59"/>
        <v>#DIV/0!</v>
      </c>
      <c r="H62" s="14" t="e">
        <f t="shared" si="60"/>
        <v>#DIV/0!</v>
      </c>
      <c r="I62" s="15" t="e">
        <f t="shared" si="61"/>
        <v>#DIV/0!</v>
      </c>
      <c r="J62" s="14" t="e">
        <f t="shared" si="62"/>
        <v>#DIV/0!</v>
      </c>
      <c r="K62" s="15" t="e">
        <f t="shared" si="63"/>
        <v>#DIV/0!</v>
      </c>
      <c r="L62" s="13">
        <f t="shared" si="64"/>
        <v>0</v>
      </c>
      <c r="M62" s="13" t="e">
        <f t="shared" si="65"/>
        <v>#DIV/0!</v>
      </c>
      <c r="N62" s="14">
        <f t="shared" si="55"/>
        <v>0</v>
      </c>
      <c r="O62" s="15">
        <f t="shared" si="66"/>
        <v>0</v>
      </c>
      <c r="P62" s="7"/>
      <c r="Q62" s="8"/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3" t="s">
        <v>27</v>
      </c>
      <c r="E64" s="24"/>
      <c r="F64" s="23" t="s">
        <v>28</v>
      </c>
      <c r="G64" s="24"/>
      <c r="H64" s="23" t="s">
        <v>29</v>
      </c>
      <c r="I64" s="24"/>
      <c r="J64" s="25" t="s">
        <v>30</v>
      </c>
      <c r="K64" s="25"/>
      <c r="L64" s="10" t="s">
        <v>31</v>
      </c>
      <c r="M64" s="10" t="s">
        <v>22</v>
      </c>
      <c r="N64" s="23" t="s">
        <v>32</v>
      </c>
      <c r="O64" s="24"/>
      <c r="Q64" s="8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Q65" s="8"/>
    </row>
    <row r="66" spans="2:17" x14ac:dyDescent="0.25">
      <c r="B66" s="11" t="str">
        <f t="shared" ref="B66:B75" si="67">B27</f>
        <v>a-ext</v>
      </c>
      <c r="C66" s="13">
        <f t="shared" ref="C66" si="68">($J$9*J14+$K$9*K14+$L$9*L14+$M$9*M14)/E14</f>
        <v>1.46</v>
      </c>
      <c r="D66" s="14">
        <f>E14*C66/12</f>
        <v>0.22508333333333333</v>
      </c>
      <c r="E66" s="15">
        <f>D66*43560</f>
        <v>9804.6299999999992</v>
      </c>
      <c r="F66" s="14">
        <f t="shared" ref="F66" si="69">D66+M14*($E$8-$D$8)/12</f>
        <v>0.22508333333333333</v>
      </c>
      <c r="G66" s="15">
        <f>F66*43560</f>
        <v>9804.6299999999992</v>
      </c>
      <c r="H66" s="14">
        <f t="shared" ref="H66" si="70">D66+M14*($F$8-$D$8)/12</f>
        <v>0.22508333333333333</v>
      </c>
      <c r="I66" s="15">
        <f>H66*43560</f>
        <v>9804.6299999999992</v>
      </c>
      <c r="J66" s="14">
        <f t="shared" ref="J66" si="71">D66+M14*($G$8-$D$8)/12</f>
        <v>0.22508333333333333</v>
      </c>
      <c r="K66" s="15">
        <f>J66*43560</f>
        <v>9804.6299999999992</v>
      </c>
      <c r="L66" s="13">
        <f t="shared" ref="L66" si="72">J14*P$9+K14*Q$9+L14*R$9+M14*S$9</f>
        <v>6.9005000000000001</v>
      </c>
      <c r="M66" s="13">
        <f t="shared" ref="M66" si="73">L66/E53</f>
        <v>7.9654899950883031E-4</v>
      </c>
      <c r="N66" s="14">
        <f t="shared" ref="N66:N75" si="74">M14*(0.44-0.1)/12</f>
        <v>0</v>
      </c>
      <c r="O66" s="15">
        <f>N66*43560</f>
        <v>0</v>
      </c>
      <c r="Q66" s="8"/>
    </row>
    <row r="67" spans="2:17" x14ac:dyDescent="0.25">
      <c r="B67" s="11" t="str">
        <f t="shared" si="67"/>
        <v>a-prop</v>
      </c>
      <c r="C67" s="13">
        <f t="shared" ref="C67:C75" si="75">($J$9*J15+$K$9*K15+$L$9*L15+$M$9*M15)/E15</f>
        <v>2.1160800000000002</v>
      </c>
      <c r="D67" s="14">
        <f t="shared" ref="D67:D75" si="76">E15*C67/12</f>
        <v>0.32622900000000005</v>
      </c>
      <c r="E67" s="15">
        <f t="shared" ref="E67:E75" si="77">D67*43560</f>
        <v>14210.535240000003</v>
      </c>
      <c r="F67" s="14">
        <f t="shared" ref="F67:F75" si="78">D67+M15*($E$8-$D$8)/12</f>
        <v>0.39051650000000004</v>
      </c>
      <c r="G67" s="15">
        <f t="shared" ref="G67:G75" si="79">F67*43560</f>
        <v>17010.898740000001</v>
      </c>
      <c r="H67" s="14">
        <f t="shared" ref="H67:H75" si="80">D67+M15*($F$8-$D$8)/12</f>
        <v>0.48051900000000014</v>
      </c>
      <c r="I67" s="15">
        <f t="shared" ref="I67:I75" si="81">H67*43560</f>
        <v>20931.407640000005</v>
      </c>
      <c r="J67" s="14">
        <f t="shared" ref="J67:J75" si="82">D67+M15*($G$8-$D$8)/12</f>
        <v>0.58766483333333341</v>
      </c>
      <c r="K67" s="15">
        <f t="shared" ref="K67:K75" si="83">J67*43560</f>
        <v>25598.680140000004</v>
      </c>
      <c r="L67" s="13">
        <f t="shared" ref="L67:L75" si="84">J15*P$9+K15*Q$9+L15*R$9+M15*S$9</f>
        <v>8.4639720000000018</v>
      </c>
      <c r="M67" s="13">
        <f t="shared" ref="M67:M75" si="85">L67/E54</f>
        <v>6.6865630178662054E-4</v>
      </c>
      <c r="N67" s="14">
        <f t="shared" si="74"/>
        <v>2.9143666666666668E-2</v>
      </c>
      <c r="O67" s="15">
        <f t="shared" ref="O67:O75" si="86">N67*43560</f>
        <v>1269.49812</v>
      </c>
      <c r="Q67" s="8"/>
    </row>
    <row r="68" spans="2:17" x14ac:dyDescent="0.25">
      <c r="B68" s="11">
        <f t="shared" si="67"/>
        <v>3</v>
      </c>
      <c r="C68" s="13">
        <f t="shared" si="75"/>
        <v>2.5220000000000002</v>
      </c>
      <c r="D68" s="14">
        <f t="shared" si="76"/>
        <v>1.2610000000000001</v>
      </c>
      <c r="E68" s="15">
        <f t="shared" si="77"/>
        <v>54929.16</v>
      </c>
      <c r="F68" s="14">
        <f t="shared" si="78"/>
        <v>1.5985000000000003</v>
      </c>
      <c r="G68" s="15">
        <f t="shared" si="79"/>
        <v>69630.660000000018</v>
      </c>
      <c r="H68" s="14">
        <f t="shared" si="80"/>
        <v>2.0710000000000002</v>
      </c>
      <c r="I68" s="15">
        <f t="shared" si="81"/>
        <v>90212.760000000009</v>
      </c>
      <c r="J68" s="14">
        <f t="shared" si="82"/>
        <v>2.6335000000000006</v>
      </c>
      <c r="K68" s="15">
        <f t="shared" si="83"/>
        <v>114715.26000000002</v>
      </c>
      <c r="L68" s="13">
        <f t="shared" si="84"/>
        <v>30.588000000000001</v>
      </c>
      <c r="M68" s="13">
        <f t="shared" si="85"/>
        <v>6.2335007256929535E-4</v>
      </c>
      <c r="N68" s="14">
        <f t="shared" si="74"/>
        <v>0.153</v>
      </c>
      <c r="O68" s="15">
        <f t="shared" si="86"/>
        <v>6664.68</v>
      </c>
      <c r="Q68" s="8"/>
    </row>
    <row r="69" spans="2:17" x14ac:dyDescent="0.25">
      <c r="B69" s="11">
        <f t="shared" si="67"/>
        <v>4</v>
      </c>
      <c r="C69" s="13">
        <f t="shared" si="75"/>
        <v>2.5220000000000002</v>
      </c>
      <c r="D69" s="14">
        <f t="shared" si="76"/>
        <v>1.6813333333333336</v>
      </c>
      <c r="E69" s="15">
        <f t="shared" si="77"/>
        <v>73238.880000000005</v>
      </c>
      <c r="F69" s="14">
        <f t="shared" si="78"/>
        <v>2.1313333333333335</v>
      </c>
      <c r="G69" s="15">
        <f t="shared" si="79"/>
        <v>92840.88</v>
      </c>
      <c r="H69" s="14">
        <f t="shared" si="80"/>
        <v>2.7613333333333339</v>
      </c>
      <c r="I69" s="15">
        <f t="shared" si="81"/>
        <v>120283.68000000002</v>
      </c>
      <c r="J69" s="14">
        <f t="shared" si="82"/>
        <v>3.5113333333333339</v>
      </c>
      <c r="K69" s="15">
        <f t="shared" si="83"/>
        <v>152953.68000000002</v>
      </c>
      <c r="L69" s="13">
        <f t="shared" si="84"/>
        <v>40.784000000000006</v>
      </c>
      <c r="M69" s="13">
        <f t="shared" si="85"/>
        <v>6.2335007256929546E-4</v>
      </c>
      <c r="N69" s="14">
        <f t="shared" si="74"/>
        <v>0.20399999999999999</v>
      </c>
      <c r="O69" s="15">
        <f t="shared" si="86"/>
        <v>8886.24</v>
      </c>
      <c r="Q69" s="8"/>
    </row>
    <row r="70" spans="2:17" x14ac:dyDescent="0.25">
      <c r="B70" s="11">
        <f t="shared" si="67"/>
        <v>5</v>
      </c>
      <c r="C70" s="13">
        <f t="shared" si="75"/>
        <v>2.5220000000000002</v>
      </c>
      <c r="D70" s="14">
        <f t="shared" si="76"/>
        <v>1.8915</v>
      </c>
      <c r="E70" s="15">
        <f t="shared" si="77"/>
        <v>82393.740000000005</v>
      </c>
      <c r="F70" s="14">
        <f t="shared" si="78"/>
        <v>2.3977499999999998</v>
      </c>
      <c r="G70" s="15">
        <f t="shared" si="79"/>
        <v>104445.98999999999</v>
      </c>
      <c r="H70" s="14">
        <f t="shared" si="80"/>
        <v>3.1065</v>
      </c>
      <c r="I70" s="15">
        <f t="shared" si="81"/>
        <v>135319.14000000001</v>
      </c>
      <c r="J70" s="14">
        <f t="shared" si="82"/>
        <v>3.9502500000000005</v>
      </c>
      <c r="K70" s="15">
        <f t="shared" si="83"/>
        <v>172072.89</v>
      </c>
      <c r="L70" s="13">
        <f t="shared" si="84"/>
        <v>45.881999999999998</v>
      </c>
      <c r="M70" s="13">
        <f t="shared" si="85"/>
        <v>6.2335007256929535E-4</v>
      </c>
      <c r="N70" s="14">
        <f t="shared" si="74"/>
        <v>0.22949999999999995</v>
      </c>
      <c r="O70" s="15">
        <f t="shared" si="86"/>
        <v>9997.0199999999986</v>
      </c>
      <c r="Q70" s="8"/>
    </row>
    <row r="71" spans="2:17" x14ac:dyDescent="0.25">
      <c r="B71" s="11">
        <f t="shared" si="67"/>
        <v>6</v>
      </c>
      <c r="C71" s="13">
        <f t="shared" si="75"/>
        <v>2.5220000000000002</v>
      </c>
      <c r="D71" s="14">
        <f t="shared" si="76"/>
        <v>1.0508333333333335</v>
      </c>
      <c r="E71" s="15">
        <f t="shared" si="77"/>
        <v>45774.30000000001</v>
      </c>
      <c r="F71" s="14">
        <f t="shared" si="78"/>
        <v>1.3320833333333335</v>
      </c>
      <c r="G71" s="15">
        <f t="shared" si="79"/>
        <v>58025.55000000001</v>
      </c>
      <c r="H71" s="14">
        <f t="shared" si="80"/>
        <v>1.7258333333333336</v>
      </c>
      <c r="I71" s="15">
        <f t="shared" si="81"/>
        <v>75177.3</v>
      </c>
      <c r="J71" s="14">
        <f t="shared" si="82"/>
        <v>2.1945833333333336</v>
      </c>
      <c r="K71" s="15">
        <f t="shared" si="83"/>
        <v>95596.05</v>
      </c>
      <c r="L71" s="13">
        <f t="shared" si="84"/>
        <v>25.49</v>
      </c>
      <c r="M71" s="13">
        <f t="shared" si="85"/>
        <v>6.2335007256929546E-4</v>
      </c>
      <c r="N71" s="14">
        <f t="shared" si="74"/>
        <v>0.12749999999999997</v>
      </c>
      <c r="O71" s="15">
        <f t="shared" si="86"/>
        <v>5553.8999999999987</v>
      </c>
      <c r="Q71" s="8"/>
    </row>
    <row r="72" spans="2:17" x14ac:dyDescent="0.25">
      <c r="B72" s="11">
        <f t="shared" si="67"/>
        <v>0</v>
      </c>
      <c r="C72" s="13" t="e">
        <f t="shared" si="75"/>
        <v>#DIV/0!</v>
      </c>
      <c r="D72" s="14" t="e">
        <f t="shared" si="76"/>
        <v>#DIV/0!</v>
      </c>
      <c r="E72" s="15" t="e">
        <f t="shared" si="77"/>
        <v>#DIV/0!</v>
      </c>
      <c r="F72" s="14" t="e">
        <f t="shared" si="78"/>
        <v>#DIV/0!</v>
      </c>
      <c r="G72" s="15" t="e">
        <f t="shared" si="79"/>
        <v>#DIV/0!</v>
      </c>
      <c r="H72" s="14" t="e">
        <f t="shared" si="80"/>
        <v>#DIV/0!</v>
      </c>
      <c r="I72" s="15" t="e">
        <f t="shared" si="81"/>
        <v>#DIV/0!</v>
      </c>
      <c r="J72" s="14" t="e">
        <f t="shared" si="82"/>
        <v>#DIV/0!</v>
      </c>
      <c r="K72" s="15" t="e">
        <f t="shared" si="83"/>
        <v>#DIV/0!</v>
      </c>
      <c r="L72" s="13">
        <f t="shared" si="84"/>
        <v>0</v>
      </c>
      <c r="M72" s="13" t="e">
        <f t="shared" si="85"/>
        <v>#DIV/0!</v>
      </c>
      <c r="N72" s="14">
        <f t="shared" si="74"/>
        <v>0</v>
      </c>
      <c r="O72" s="15">
        <f t="shared" si="86"/>
        <v>0</v>
      </c>
      <c r="Q72" s="8"/>
    </row>
    <row r="73" spans="2:17" x14ac:dyDescent="0.25">
      <c r="B73" s="11">
        <f t="shared" si="67"/>
        <v>0</v>
      </c>
      <c r="C73" s="13" t="e">
        <f t="shared" si="75"/>
        <v>#DIV/0!</v>
      </c>
      <c r="D73" s="14" t="e">
        <f t="shared" si="76"/>
        <v>#DIV/0!</v>
      </c>
      <c r="E73" s="15" t="e">
        <f t="shared" si="77"/>
        <v>#DIV/0!</v>
      </c>
      <c r="F73" s="14" t="e">
        <f t="shared" si="78"/>
        <v>#DIV/0!</v>
      </c>
      <c r="G73" s="15" t="e">
        <f t="shared" si="79"/>
        <v>#DIV/0!</v>
      </c>
      <c r="H73" s="14" t="e">
        <f t="shared" si="80"/>
        <v>#DIV/0!</v>
      </c>
      <c r="I73" s="15" t="e">
        <f t="shared" si="81"/>
        <v>#DIV/0!</v>
      </c>
      <c r="J73" s="14" t="e">
        <f t="shared" si="82"/>
        <v>#DIV/0!</v>
      </c>
      <c r="K73" s="15" t="e">
        <f t="shared" si="83"/>
        <v>#DIV/0!</v>
      </c>
      <c r="L73" s="13">
        <f t="shared" si="84"/>
        <v>0</v>
      </c>
      <c r="M73" s="13" t="e">
        <f t="shared" si="85"/>
        <v>#DIV/0!</v>
      </c>
      <c r="N73" s="14">
        <f t="shared" si="74"/>
        <v>0</v>
      </c>
      <c r="O73" s="15">
        <f t="shared" si="86"/>
        <v>0</v>
      </c>
      <c r="Q73" s="8"/>
    </row>
    <row r="74" spans="2:17" x14ac:dyDescent="0.25">
      <c r="B74" s="11">
        <f t="shared" si="67"/>
        <v>0</v>
      </c>
      <c r="C74" s="13" t="e">
        <f t="shared" si="75"/>
        <v>#DIV/0!</v>
      </c>
      <c r="D74" s="14" t="e">
        <f t="shared" si="76"/>
        <v>#DIV/0!</v>
      </c>
      <c r="E74" s="15" t="e">
        <f t="shared" si="77"/>
        <v>#DIV/0!</v>
      </c>
      <c r="F74" s="14" t="e">
        <f t="shared" si="78"/>
        <v>#DIV/0!</v>
      </c>
      <c r="G74" s="15" t="e">
        <f t="shared" si="79"/>
        <v>#DIV/0!</v>
      </c>
      <c r="H74" s="14" t="e">
        <f t="shared" si="80"/>
        <v>#DIV/0!</v>
      </c>
      <c r="I74" s="15" t="e">
        <f t="shared" si="81"/>
        <v>#DIV/0!</v>
      </c>
      <c r="J74" s="14" t="e">
        <f t="shared" si="82"/>
        <v>#DIV/0!</v>
      </c>
      <c r="K74" s="15" t="e">
        <f t="shared" si="83"/>
        <v>#DIV/0!</v>
      </c>
      <c r="L74" s="13">
        <f t="shared" si="84"/>
        <v>0</v>
      </c>
      <c r="M74" s="13" t="e">
        <f t="shared" si="85"/>
        <v>#DIV/0!</v>
      </c>
      <c r="N74" s="14">
        <f t="shared" si="74"/>
        <v>0</v>
      </c>
      <c r="O74" s="15">
        <f t="shared" si="86"/>
        <v>0</v>
      </c>
      <c r="Q74" s="8"/>
    </row>
    <row r="75" spans="2:17" x14ac:dyDescent="0.25">
      <c r="B75" s="11">
        <f t="shared" si="67"/>
        <v>0</v>
      </c>
      <c r="C75" s="13" t="e">
        <f t="shared" si="75"/>
        <v>#DIV/0!</v>
      </c>
      <c r="D75" s="14" t="e">
        <f t="shared" si="76"/>
        <v>#DIV/0!</v>
      </c>
      <c r="E75" s="15" t="e">
        <f t="shared" si="77"/>
        <v>#DIV/0!</v>
      </c>
      <c r="F75" s="14" t="e">
        <f t="shared" si="78"/>
        <v>#DIV/0!</v>
      </c>
      <c r="G75" s="15" t="e">
        <f t="shared" si="79"/>
        <v>#DIV/0!</v>
      </c>
      <c r="H75" s="14" t="e">
        <f t="shared" si="80"/>
        <v>#DIV/0!</v>
      </c>
      <c r="I75" s="15" t="e">
        <f t="shared" si="81"/>
        <v>#DIV/0!</v>
      </c>
      <c r="J75" s="14" t="e">
        <f t="shared" si="82"/>
        <v>#DIV/0!</v>
      </c>
      <c r="K75" s="15" t="e">
        <f t="shared" si="83"/>
        <v>#DIV/0!</v>
      </c>
      <c r="L75" s="13">
        <f t="shared" si="84"/>
        <v>0</v>
      </c>
      <c r="M75" s="13" t="e">
        <f t="shared" si="85"/>
        <v>#DIV/0!</v>
      </c>
      <c r="N75" s="14">
        <f t="shared" si="74"/>
        <v>0</v>
      </c>
      <c r="O75" s="15">
        <f t="shared" si="86"/>
        <v>0</v>
      </c>
    </row>
  </sheetData>
  <mergeCells count="23">
    <mergeCell ref="N25:O25"/>
    <mergeCell ref="N38:O38"/>
    <mergeCell ref="N51:O51"/>
    <mergeCell ref="N64:O64"/>
    <mergeCell ref="F12:I12"/>
    <mergeCell ref="J12:M12"/>
    <mergeCell ref="J25:K25"/>
    <mergeCell ref="J38:K38"/>
    <mergeCell ref="D12:E12"/>
    <mergeCell ref="D25:E25"/>
    <mergeCell ref="D38:E38"/>
    <mergeCell ref="F25:G25"/>
    <mergeCell ref="H25:I25"/>
    <mergeCell ref="H38:I38"/>
    <mergeCell ref="F38:G38"/>
    <mergeCell ref="D51:E51"/>
    <mergeCell ref="F51:G51"/>
    <mergeCell ref="H51:I51"/>
    <mergeCell ref="J51:K51"/>
    <mergeCell ref="D64:E64"/>
    <mergeCell ref="F64:G64"/>
    <mergeCell ref="H64:I64"/>
    <mergeCell ref="J64:K64"/>
  </mergeCells>
  <conditionalFormatting sqref="N14:N23">
    <cfRule type="expression" dxfId="4" priority="5">
      <formula>$N14&lt;&gt;$E14</formula>
    </cfRule>
  </conditionalFormatting>
  <conditionalFormatting sqref="B40:O49">
    <cfRule type="expression" dxfId="3" priority="4">
      <formula>$C14=2</formula>
    </cfRule>
  </conditionalFormatting>
  <conditionalFormatting sqref="B27:O36">
    <cfRule type="expression" dxfId="2" priority="3">
      <formula>$C14=1</formula>
    </cfRule>
  </conditionalFormatting>
  <conditionalFormatting sqref="B53:O62">
    <cfRule type="expression" dxfId="1" priority="2">
      <formula>$C14=3</formula>
    </cfRule>
  </conditionalFormatting>
  <conditionalFormatting sqref="B66:O75">
    <cfRule type="expression" dxfId="0" priority="1">
      <formula>$C14=4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2017-03-22T19:20:15Z</dcterms:modified>
</cp:coreProperties>
</file>